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48" windowWidth="15252" windowHeight="5808" tabRatio="855" activeTab="0"/>
  </bookViews>
  <sheets>
    <sheet name="Input" sheetId="1" r:id="rId1"/>
    <sheet name="Sensex VIP vs SIP (full)" sheetId="2" r:id="rId2"/>
  </sheets>
  <definedNames>
    <definedName name="end">'Input'!$B$9</definedName>
    <definedName name="endm">'Input'!$S$5</definedName>
    <definedName name="max" localSheetId="1">'Sensex VIP vs SIP (full)'!$AL$5</definedName>
    <definedName name="min" localSheetId="1">'Sensex VIP vs SIP (full)'!$AL$3</definedName>
    <definedName name="return" localSheetId="1">'Sensex VIP vs SIP (full)'!$AL$2</definedName>
    <definedName name="start">'Input'!$B$7</definedName>
    <definedName name="startm">'Input'!$S$4</definedName>
    <definedName name="typical" localSheetId="1">'Sensex VIP vs SIP (full)'!$AL$4</definedName>
  </definedNames>
  <calcPr fullCalcOnLoad="1"/>
</workbook>
</file>

<file path=xl/sharedStrings.xml><?xml version="1.0" encoding="utf-8"?>
<sst xmlns="http://schemas.openxmlformats.org/spreadsheetml/2006/main" count="101" uniqueCount="49">
  <si>
    <t>Monthly</t>
  </si>
  <si>
    <t>Annual</t>
  </si>
  <si>
    <t>Return expected each year</t>
  </si>
  <si>
    <t>Minimum investment</t>
  </si>
  <si>
    <t>Typical SIP amt</t>
  </si>
  <si>
    <t xml:space="preserve">Maximum investment </t>
  </si>
  <si>
    <t>Enter</t>
  </si>
  <si>
    <t>NAV</t>
  </si>
  <si>
    <t>Portfolio</t>
  </si>
  <si>
    <t>VIP</t>
  </si>
  <si>
    <t>Total</t>
  </si>
  <si>
    <t>Units</t>
  </si>
  <si>
    <t>SIP</t>
  </si>
  <si>
    <t>Month</t>
  </si>
  <si>
    <t>% change</t>
  </si>
  <si>
    <t>Target</t>
  </si>
  <si>
    <t>Actual</t>
  </si>
  <si>
    <t>investment</t>
  </si>
  <si>
    <t>purchased</t>
  </si>
  <si>
    <t>no of units</t>
  </si>
  <si>
    <t>Start</t>
  </si>
  <si>
    <t>start</t>
  </si>
  <si>
    <t>end</t>
  </si>
  <si>
    <t>S.no</t>
  </si>
  <si>
    <t>Full</t>
  </si>
  <si>
    <t>Year investment starts (from Jan.)</t>
  </si>
  <si>
    <t>Year investment ends (up to Dec.)</t>
  </si>
  <si>
    <t>Compounded Growth Rate</t>
  </si>
  <si>
    <t>Final Value</t>
  </si>
  <si>
    <t>Investment</t>
  </si>
  <si>
    <t xml:space="preserve">Total </t>
  </si>
  <si>
    <t>Cost per</t>
  </si>
  <si>
    <t>unit</t>
  </si>
  <si>
    <t>Total investment</t>
  </si>
  <si>
    <t>NA</t>
  </si>
  <si>
    <t>Total Units</t>
  </si>
  <si>
    <t>Typical SIP amt*</t>
  </si>
  <si>
    <t>* VIP invest. will be calculated wrt this amt</t>
  </si>
  <si>
    <t>Results</t>
  </si>
  <si>
    <t>The compounded growth may sometimes show a #DIV/0! or divide by</t>
  </si>
  <si>
    <t>zero error. Increase or decrease the investment tenure by 1/2 years to</t>
  </si>
  <si>
    <t>get rid of it! More intelligent ways to get rid of this will take some doing</t>
  </si>
  <si>
    <t xml:space="preserve">For example see: </t>
  </si>
  <si>
    <t>Getting IRR in Excel</t>
  </si>
  <si>
    <t>Value-averaging investment plan</t>
  </si>
  <si>
    <t>Systematic investment plan</t>
  </si>
  <si>
    <r>
      <rPr>
        <b/>
        <sz val="11"/>
        <color indexed="8"/>
        <rFont val="Calibri"/>
        <family val="2"/>
      </rPr>
      <t>Note:</t>
    </r>
    <r>
      <rPr>
        <sz val="11"/>
        <color indexed="8"/>
        <rFont val="Calibri"/>
        <family val="2"/>
      </rPr>
      <t xml:space="preserve"> If you see cells showing "NA". Please scroll down/up until you see the values corresponding to the input investment year</t>
    </r>
  </si>
  <si>
    <t xml:space="preserve">The #DIV/0! error is seen for all input values with Excel 2007/2002! </t>
  </si>
  <si>
    <r>
      <t xml:space="preserve">Inputs </t>
    </r>
    <r>
      <rPr>
        <sz val="11"/>
        <color indexed="8"/>
        <rFont val="Calibri"/>
        <family val="2"/>
      </rPr>
      <t>(Fill only the green cells in column B)</t>
    </r>
  </si>
</sst>
</file>

<file path=xl/styles.xml><?xml version="1.0" encoding="utf-8"?>
<styleSheet xmlns="http://schemas.openxmlformats.org/spreadsheetml/2006/main">
  <numFmts count="19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%"/>
    <numFmt numFmtId="173" formatCode="0.0%"/>
    <numFmt numFmtId="174" formatCode="#,##0.0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0" fillId="0" borderId="0" xfId="58" applyNumberFormat="1" applyFont="1" applyFill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58" applyNumberFormat="1" applyFont="1" applyAlignment="1">
      <alignment horizontal="center"/>
    </xf>
    <xf numFmtId="3" fontId="0" fillId="0" borderId="0" xfId="58" applyNumberFormat="1" applyFont="1" applyAlignment="1">
      <alignment horizontal="center"/>
    </xf>
    <xf numFmtId="3" fontId="0" fillId="20" borderId="0" xfId="58" applyNumberFormat="1" applyFont="1" applyFill="1" applyAlignment="1">
      <alignment horizontal="center"/>
    </xf>
    <xf numFmtId="0" fontId="0" fillId="20" borderId="0" xfId="0" applyFill="1" applyAlignment="1">
      <alignment/>
    </xf>
    <xf numFmtId="3" fontId="0" fillId="20" borderId="0" xfId="0" applyNumberFormat="1" applyFill="1" applyAlignment="1">
      <alignment/>
    </xf>
    <xf numFmtId="172" fontId="0" fillId="20" borderId="0" xfId="0" applyNumberFormat="1" applyFill="1" applyAlignment="1">
      <alignment/>
    </xf>
    <xf numFmtId="0" fontId="0" fillId="20" borderId="0" xfId="0" applyFill="1" applyAlignment="1">
      <alignment horizontal="center"/>
    </xf>
    <xf numFmtId="4" fontId="0" fillId="0" borderId="0" xfId="58" applyNumberFormat="1" applyFont="1" applyAlignment="1">
      <alignment horizontal="center"/>
    </xf>
    <xf numFmtId="174" fontId="0" fillId="0" borderId="0" xfId="58" applyNumberFormat="1" applyFont="1" applyAlignment="1">
      <alignment horizontal="center"/>
    </xf>
    <xf numFmtId="3" fontId="0" fillId="24" borderId="0" xfId="58" applyNumberFormat="1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174" fontId="0" fillId="24" borderId="0" xfId="58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/>
    </xf>
    <xf numFmtId="3" fontId="0" fillId="24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Alignment="1" quotePrefix="1">
      <alignment/>
    </xf>
    <xf numFmtId="9" fontId="0" fillId="0" borderId="0" xfId="0" applyNumberFormat="1" applyFill="1" applyAlignment="1">
      <alignment horizontal="center"/>
    </xf>
    <xf numFmtId="10" fontId="0" fillId="0" borderId="10" xfId="58" applyNumberFormat="1" applyFont="1" applyBorder="1" applyAlignment="1">
      <alignment horizontal="center"/>
    </xf>
    <xf numFmtId="0" fontId="0" fillId="24" borderId="0" xfId="0" applyFill="1" applyBorder="1" applyAlignment="1">
      <alignment/>
    </xf>
    <xf numFmtId="1" fontId="0" fillId="0" borderId="0" xfId="0" applyNumberFormat="1" applyFill="1" applyAlignment="1">
      <alignment/>
    </xf>
    <xf numFmtId="3" fontId="0" fillId="0" borderId="10" xfId="0" applyNumberFormat="1" applyBorder="1" applyAlignment="1">
      <alignment horizontal="center"/>
    </xf>
    <xf numFmtId="173" fontId="0" fillId="0" borderId="10" xfId="58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3" fontId="0" fillId="0" borderId="13" xfId="58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0" fontId="0" fillId="0" borderId="13" xfId="58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73" fontId="1" fillId="0" borderId="10" xfId="58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9" fontId="0" fillId="24" borderId="18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2" fillId="0" borderId="22" xfId="52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4" borderId="2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26" xfId="0" applyFont="1" applyBorder="1" applyAlignment="1">
      <alignment/>
    </xf>
    <xf numFmtId="0" fontId="1" fillId="10" borderId="33" xfId="0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9" fontId="0" fillId="10" borderId="14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tes.google.com/a/xlri.ac.in/profmohanty/spreadsheet-tricks-1/gettingirrinexc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5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28.7109375" style="0" bestFit="1" customWidth="1"/>
    <col min="3" max="3" width="0.85546875" style="0" customWidth="1"/>
    <col min="4" max="4" width="6.7109375" style="0" customWidth="1"/>
    <col min="5" max="5" width="10.140625" style="0" customWidth="1"/>
    <col min="6" max="6" width="11.7109375" style="0" customWidth="1"/>
    <col min="7" max="7" width="10.7109375" style="0" customWidth="1"/>
    <col min="8" max="8" width="10.140625" style="0" bestFit="1" customWidth="1"/>
    <col min="9" max="9" width="9.28125" style="0" customWidth="1"/>
    <col min="17" max="26" width="0" style="1" hidden="1" customWidth="1"/>
    <col min="27" max="27" width="0" style="27" hidden="1" customWidth="1"/>
    <col min="28" max="28" width="8.7109375" style="2" hidden="1" customWidth="1"/>
    <col min="29" max="32" width="0" style="1" hidden="1" customWidth="1"/>
  </cols>
  <sheetData>
    <row r="1" spans="1:10" ht="15" thickBot="1">
      <c r="A1" s="77" t="s">
        <v>48</v>
      </c>
      <c r="B1" s="78"/>
      <c r="C1" s="51"/>
      <c r="D1" s="66" t="s">
        <v>38</v>
      </c>
      <c r="E1" s="67"/>
      <c r="F1" s="67"/>
      <c r="G1" s="67"/>
      <c r="H1" s="67"/>
      <c r="I1" s="68"/>
      <c r="J1" s="28"/>
    </row>
    <row r="2" spans="1:10" ht="14.25">
      <c r="A2" s="50" t="s">
        <v>2</v>
      </c>
      <c r="B2" s="79">
        <v>0.15</v>
      </c>
      <c r="C2" s="32"/>
      <c r="D2" s="69" t="s">
        <v>27</v>
      </c>
      <c r="E2" s="70"/>
      <c r="F2" s="71"/>
      <c r="G2" s="41" t="s">
        <v>8</v>
      </c>
      <c r="H2" s="41" t="s">
        <v>30</v>
      </c>
      <c r="I2" s="42" t="s">
        <v>31</v>
      </c>
      <c r="J2" s="1"/>
    </row>
    <row r="3" spans="1:10" ht="14.25">
      <c r="A3" s="52" t="s">
        <v>3</v>
      </c>
      <c r="B3" s="80">
        <v>1000</v>
      </c>
      <c r="C3" s="32"/>
      <c r="D3" s="36"/>
      <c r="E3" s="21" t="s">
        <v>0</v>
      </c>
      <c r="F3" s="21" t="s">
        <v>1</v>
      </c>
      <c r="G3" s="21" t="s">
        <v>28</v>
      </c>
      <c r="H3" s="21" t="s">
        <v>29</v>
      </c>
      <c r="I3" s="37" t="s">
        <v>32</v>
      </c>
      <c r="J3" s="1"/>
    </row>
    <row r="4" spans="1:19" ht="14.25">
      <c r="A4" s="52" t="s">
        <v>36</v>
      </c>
      <c r="B4" s="80">
        <v>5000</v>
      </c>
      <c r="C4" s="32"/>
      <c r="D4" s="43" t="s">
        <v>15</v>
      </c>
      <c r="E4" s="46">
        <f>B2/12</f>
        <v>0.012499999999999999</v>
      </c>
      <c r="F4" s="47">
        <f>12*E4</f>
        <v>0.15</v>
      </c>
      <c r="G4" s="48">
        <f>SUM('Sensex VIP vs SIP (full)'!AI10:AI405)</f>
        <v>573368.1072541135</v>
      </c>
      <c r="H4" s="48">
        <f>H5</f>
        <v>360000</v>
      </c>
      <c r="I4" s="49" t="s">
        <v>34</v>
      </c>
      <c r="J4" s="1"/>
      <c r="S4" s="1">
        <f>SUM(S8:S40)</f>
        <v>1</v>
      </c>
    </row>
    <row r="5" spans="1:19" ht="14.25">
      <c r="A5" s="52" t="s">
        <v>5</v>
      </c>
      <c r="B5" s="80">
        <v>15000</v>
      </c>
      <c r="C5" s="32"/>
      <c r="D5" s="43" t="s">
        <v>12</v>
      </c>
      <c r="E5" s="31" t="e">
        <f>IRR('Sensex VIP vs SIP (full)'!AE10:AE405)</f>
        <v>#DIV/0!</v>
      </c>
      <c r="F5" s="35" t="e">
        <f>12*E5</f>
        <v>#DIV/0!</v>
      </c>
      <c r="G5" s="34">
        <f>SUM('Sensex VIP vs SIP (full)'!AJ10:AJ405)</f>
        <v>888105.0559818888</v>
      </c>
      <c r="H5" s="34">
        <f>SUM('Sensex VIP vs SIP (full)'!AL10:AL405)</f>
        <v>360000</v>
      </c>
      <c r="I5" s="38">
        <f>H5/SUM('Sensex VIP vs SIP (full)'!AG10:AG405)</f>
        <v>16.798997116168724</v>
      </c>
      <c r="J5" s="1"/>
      <c r="S5" s="1">
        <f>SUM(V8:V40)</f>
        <v>72</v>
      </c>
    </row>
    <row r="6" spans="1:10" ht="15" thickBot="1">
      <c r="A6" s="53"/>
      <c r="B6" s="54"/>
      <c r="C6" s="32"/>
      <c r="D6" s="44" t="s">
        <v>9</v>
      </c>
      <c r="E6" s="45" t="e">
        <f>IRR('Sensex VIP vs SIP (full)'!AF10:AF405)</f>
        <v>#DIV/0!</v>
      </c>
      <c r="F6" s="39" t="e">
        <f>12*E6</f>
        <v>#DIV/0!</v>
      </c>
      <c r="G6" s="40">
        <f>SUM('Sensex VIP vs SIP (full)'!AK10:AK405)</f>
        <v>894889.0233022454</v>
      </c>
      <c r="H6" s="40">
        <f>SUM('Sensex VIP vs SIP (full)'!AM10:AM405)</f>
        <v>343555.6251164392</v>
      </c>
      <c r="I6" s="55">
        <f>H6/SUM('Sensex VIP vs SIP (full)'!AH1:AH405)</f>
        <v>15.892347236069545</v>
      </c>
      <c r="J6" s="1"/>
    </row>
    <row r="7" spans="1:21" ht="14.25">
      <c r="A7" s="52" t="s">
        <v>25</v>
      </c>
      <c r="B7" s="80">
        <v>1980</v>
      </c>
      <c r="C7" s="32"/>
      <c r="D7" s="56" t="s">
        <v>39</v>
      </c>
      <c r="E7" s="54"/>
      <c r="F7" s="54"/>
      <c r="G7" s="54"/>
      <c r="H7" s="54"/>
      <c r="I7" s="58"/>
      <c r="J7" s="1"/>
      <c r="Q7" s="1" t="s">
        <v>20</v>
      </c>
      <c r="R7" s="1" t="s">
        <v>21</v>
      </c>
      <c r="T7" s="1" t="s">
        <v>22</v>
      </c>
      <c r="U7" s="1" t="s">
        <v>22</v>
      </c>
    </row>
    <row r="8" spans="1:24" ht="14.25">
      <c r="A8" s="53"/>
      <c r="B8" s="54"/>
      <c r="C8" s="32"/>
      <c r="D8" s="56" t="s">
        <v>40</v>
      </c>
      <c r="E8" s="54"/>
      <c r="F8" s="54"/>
      <c r="G8" s="54"/>
      <c r="H8" s="54"/>
      <c r="I8" s="58"/>
      <c r="J8" s="1"/>
      <c r="Q8" s="1">
        <v>1980</v>
      </c>
      <c r="R8" s="1">
        <v>1</v>
      </c>
      <c r="S8" s="1">
        <f aca="true" t="shared" si="0" ref="S8:S40">IF(Q8=start,R8,0)</f>
        <v>1</v>
      </c>
      <c r="T8" s="1">
        <v>1980</v>
      </c>
      <c r="U8" s="1">
        <f>R8+11</f>
        <v>12</v>
      </c>
      <c r="V8" s="1">
        <f aca="true" t="shared" si="1" ref="V8:V40">IF(T8=end,U8,0)</f>
        <v>0</v>
      </c>
      <c r="X8" s="1">
        <v>1980</v>
      </c>
    </row>
    <row r="9" spans="1:24" ht="14.25">
      <c r="A9" s="52" t="s">
        <v>26</v>
      </c>
      <c r="B9" s="80">
        <v>1985</v>
      </c>
      <c r="C9" s="32"/>
      <c r="D9" s="56" t="s">
        <v>41</v>
      </c>
      <c r="E9" s="56"/>
      <c r="F9" s="56"/>
      <c r="G9" s="56"/>
      <c r="H9" s="56"/>
      <c r="I9" s="57"/>
      <c r="J9" s="1"/>
      <c r="Q9" s="1">
        <f>Q8+1</f>
        <v>1981</v>
      </c>
      <c r="R9" s="1">
        <f>R8+12</f>
        <v>13</v>
      </c>
      <c r="S9" s="1">
        <f t="shared" si="0"/>
        <v>0</v>
      </c>
      <c r="T9" s="1">
        <f>T8+1</f>
        <v>1981</v>
      </c>
      <c r="U9" s="1">
        <f>R9+11</f>
        <v>24</v>
      </c>
      <c r="V9" s="1">
        <f t="shared" si="1"/>
        <v>0</v>
      </c>
      <c r="X9" s="1">
        <f>X8+1</f>
        <v>1981</v>
      </c>
    </row>
    <row r="10" spans="1:30" ht="15" thickBot="1">
      <c r="A10" s="53"/>
      <c r="B10" s="56"/>
      <c r="C10" s="32"/>
      <c r="D10" s="59" t="s">
        <v>42</v>
      </c>
      <c r="E10" s="59"/>
      <c r="F10" s="60" t="s">
        <v>43</v>
      </c>
      <c r="G10" s="59"/>
      <c r="H10" s="59"/>
      <c r="I10" s="61"/>
      <c r="J10" s="1"/>
      <c r="Q10" s="1">
        <f aca="true" t="shared" si="2" ref="Q10:T24">Q9+1</f>
        <v>1982</v>
      </c>
      <c r="R10" s="1">
        <f aca="true" t="shared" si="3" ref="R10:R24">R9+12</f>
        <v>25</v>
      </c>
      <c r="S10" s="1">
        <f t="shared" si="0"/>
        <v>0</v>
      </c>
      <c r="T10" s="1">
        <f t="shared" si="2"/>
        <v>1982</v>
      </c>
      <c r="U10" s="1">
        <f aca="true" t="shared" si="4" ref="U10:U40">R10+11</f>
        <v>36</v>
      </c>
      <c r="V10" s="1">
        <f t="shared" si="1"/>
        <v>0</v>
      </c>
      <c r="X10" s="1">
        <f aca="true" t="shared" si="5" ref="X10:X40">X9+1</f>
        <v>1982</v>
      </c>
      <c r="AC10" s="1">
        <v>0</v>
      </c>
      <c r="AD10" s="1">
        <v>10</v>
      </c>
    </row>
    <row r="11" spans="1:30" ht="15" thickBot="1">
      <c r="A11" s="62" t="s">
        <v>37</v>
      </c>
      <c r="B11" s="63"/>
      <c r="C11" s="64"/>
      <c r="D11" s="74" t="s">
        <v>47</v>
      </c>
      <c r="E11" s="75"/>
      <c r="F11" s="75"/>
      <c r="G11" s="75"/>
      <c r="H11" s="75"/>
      <c r="I11" s="76"/>
      <c r="J11" s="1"/>
      <c r="Q11" s="1">
        <f t="shared" si="2"/>
        <v>1983</v>
      </c>
      <c r="R11" s="1">
        <f t="shared" si="3"/>
        <v>37</v>
      </c>
      <c r="S11" s="1">
        <f t="shared" si="0"/>
        <v>0</v>
      </c>
      <c r="T11" s="1">
        <f t="shared" si="2"/>
        <v>1983</v>
      </c>
      <c r="U11" s="1">
        <f t="shared" si="4"/>
        <v>48</v>
      </c>
      <c r="V11" s="1">
        <f t="shared" si="1"/>
        <v>0</v>
      </c>
      <c r="X11" s="1">
        <f t="shared" si="5"/>
        <v>1983</v>
      </c>
      <c r="AA11" s="27">
        <v>5</v>
      </c>
      <c r="AB11" s="3">
        <v>-0.023</v>
      </c>
      <c r="AD11" s="1">
        <f>AD10*(1+AB11)</f>
        <v>9.77</v>
      </c>
    </row>
    <row r="12" spans="3:30" ht="14.25">
      <c r="C12" s="1"/>
      <c r="E12" s="1"/>
      <c r="F12" s="1"/>
      <c r="G12" s="1"/>
      <c r="H12" s="1"/>
      <c r="I12" s="1"/>
      <c r="J12" s="1"/>
      <c r="Q12" s="1">
        <f t="shared" si="2"/>
        <v>1984</v>
      </c>
      <c r="R12" s="1">
        <f t="shared" si="3"/>
        <v>49</v>
      </c>
      <c r="S12" s="1">
        <f t="shared" si="0"/>
        <v>0</v>
      </c>
      <c r="T12" s="1">
        <f t="shared" si="2"/>
        <v>1984</v>
      </c>
      <c r="U12" s="1">
        <f t="shared" si="4"/>
        <v>60</v>
      </c>
      <c r="V12" s="1">
        <f t="shared" si="1"/>
        <v>0</v>
      </c>
      <c r="X12" s="1">
        <f t="shared" si="5"/>
        <v>1984</v>
      </c>
      <c r="AA12" s="27">
        <v>6</v>
      </c>
      <c r="AB12" s="3">
        <v>0.011</v>
      </c>
      <c r="AD12" s="1">
        <f>AD11*(1+AB12)</f>
        <v>9.877469999999999</v>
      </c>
    </row>
    <row r="13" spans="3:30" ht="14.25">
      <c r="C13" s="1"/>
      <c r="E13" s="1"/>
      <c r="F13" s="1"/>
      <c r="G13" s="1"/>
      <c r="H13" s="1"/>
      <c r="I13" s="1"/>
      <c r="J13" s="1"/>
      <c r="Q13" s="1">
        <f t="shared" si="2"/>
        <v>1985</v>
      </c>
      <c r="R13" s="1">
        <f t="shared" si="3"/>
        <v>61</v>
      </c>
      <c r="S13" s="1">
        <f t="shared" si="0"/>
        <v>0</v>
      </c>
      <c r="T13" s="1">
        <f t="shared" si="2"/>
        <v>1985</v>
      </c>
      <c r="U13" s="1">
        <f t="shared" si="4"/>
        <v>72</v>
      </c>
      <c r="V13" s="1">
        <f t="shared" si="1"/>
        <v>72</v>
      </c>
      <c r="X13" s="1">
        <f t="shared" si="5"/>
        <v>1985</v>
      </c>
      <c r="AA13" s="27">
        <v>7</v>
      </c>
      <c r="AB13" s="3">
        <v>-0.076</v>
      </c>
      <c r="AD13" s="1">
        <f aca="true" t="shared" si="6" ref="AD13:AD76">AD12*(1+AB13)</f>
        <v>9.126782279999999</v>
      </c>
    </row>
    <row r="14" spans="3:30" ht="14.25">
      <c r="C14" s="1"/>
      <c r="Q14" s="1">
        <f t="shared" si="2"/>
        <v>1986</v>
      </c>
      <c r="R14" s="1">
        <f t="shared" si="3"/>
        <v>73</v>
      </c>
      <c r="S14" s="1">
        <f t="shared" si="0"/>
        <v>0</v>
      </c>
      <c r="T14" s="1">
        <f t="shared" si="2"/>
        <v>1986</v>
      </c>
      <c r="U14" s="1">
        <f t="shared" si="4"/>
        <v>84</v>
      </c>
      <c r="V14" s="1">
        <f t="shared" si="1"/>
        <v>0</v>
      </c>
      <c r="X14" s="1">
        <f t="shared" si="5"/>
        <v>1986</v>
      </c>
      <c r="AB14" s="3">
        <v>0.002</v>
      </c>
      <c r="AD14" s="1">
        <f t="shared" si="6"/>
        <v>9.145035844559999</v>
      </c>
    </row>
    <row r="15" spans="3:30" ht="14.25">
      <c r="C15" s="1"/>
      <c r="Q15" s="1">
        <f t="shared" si="2"/>
        <v>1987</v>
      </c>
      <c r="R15" s="1">
        <f t="shared" si="3"/>
        <v>85</v>
      </c>
      <c r="S15" s="1">
        <f t="shared" si="0"/>
        <v>0</v>
      </c>
      <c r="T15" s="1">
        <f t="shared" si="2"/>
        <v>1987</v>
      </c>
      <c r="U15" s="1">
        <f t="shared" si="4"/>
        <v>96</v>
      </c>
      <c r="V15" s="1">
        <f t="shared" si="1"/>
        <v>0</v>
      </c>
      <c r="X15" s="1">
        <f t="shared" si="5"/>
        <v>1987</v>
      </c>
      <c r="AB15" s="3">
        <v>0.03</v>
      </c>
      <c r="AD15" s="1">
        <f t="shared" si="6"/>
        <v>9.4193869198968</v>
      </c>
    </row>
    <row r="16" spans="3:30" ht="14.25">
      <c r="C16" s="1"/>
      <c r="Q16" s="1">
        <f t="shared" si="2"/>
        <v>1988</v>
      </c>
      <c r="R16" s="1">
        <f t="shared" si="3"/>
        <v>97</v>
      </c>
      <c r="S16" s="1">
        <f t="shared" si="0"/>
        <v>0</v>
      </c>
      <c r="T16" s="1">
        <f t="shared" si="2"/>
        <v>1988</v>
      </c>
      <c r="U16" s="1">
        <f t="shared" si="4"/>
        <v>108</v>
      </c>
      <c r="V16" s="1">
        <f t="shared" si="1"/>
        <v>0</v>
      </c>
      <c r="X16" s="1">
        <f t="shared" si="5"/>
        <v>1988</v>
      </c>
      <c r="AB16" s="3">
        <v>0.035</v>
      </c>
      <c r="AD16" s="1">
        <f t="shared" si="6"/>
        <v>9.749065462093187</v>
      </c>
    </row>
    <row r="17" spans="3:30" ht="14.25">
      <c r="C17" s="1"/>
      <c r="Q17" s="1">
        <f t="shared" si="2"/>
        <v>1989</v>
      </c>
      <c r="R17" s="1">
        <f t="shared" si="3"/>
        <v>109</v>
      </c>
      <c r="S17" s="1">
        <f t="shared" si="0"/>
        <v>0</v>
      </c>
      <c r="T17" s="1">
        <f t="shared" si="2"/>
        <v>1989</v>
      </c>
      <c r="U17" s="1">
        <f t="shared" si="4"/>
        <v>120</v>
      </c>
      <c r="V17" s="1">
        <f t="shared" si="1"/>
        <v>0</v>
      </c>
      <c r="X17" s="1">
        <f t="shared" si="5"/>
        <v>1989</v>
      </c>
      <c r="AB17" s="3">
        <v>-0.067</v>
      </c>
      <c r="AD17" s="1">
        <f t="shared" si="6"/>
        <v>9.095878076132944</v>
      </c>
    </row>
    <row r="18" spans="1:30" ht="14.25">
      <c r="A18" s="29"/>
      <c r="C18" s="1"/>
      <c r="Q18" s="1">
        <f t="shared" si="2"/>
        <v>1990</v>
      </c>
      <c r="R18" s="1">
        <f t="shared" si="3"/>
        <v>121</v>
      </c>
      <c r="S18" s="1">
        <f t="shared" si="0"/>
        <v>0</v>
      </c>
      <c r="T18" s="1">
        <f t="shared" si="2"/>
        <v>1990</v>
      </c>
      <c r="U18" s="1">
        <f t="shared" si="4"/>
        <v>132</v>
      </c>
      <c r="V18" s="1">
        <f t="shared" si="1"/>
        <v>0</v>
      </c>
      <c r="X18" s="1">
        <f t="shared" si="5"/>
        <v>1990</v>
      </c>
      <c r="AB18" s="3">
        <v>0.027</v>
      </c>
      <c r="AD18" s="1">
        <f t="shared" si="6"/>
        <v>9.341466784188533</v>
      </c>
    </row>
    <row r="19" spans="17:31" ht="14.25">
      <c r="Q19" s="1">
        <f t="shared" si="2"/>
        <v>1991</v>
      </c>
      <c r="R19" s="1">
        <f t="shared" si="3"/>
        <v>133</v>
      </c>
      <c r="S19" s="1">
        <f t="shared" si="0"/>
        <v>0</v>
      </c>
      <c r="T19" s="1">
        <f t="shared" si="2"/>
        <v>1991</v>
      </c>
      <c r="U19" s="1">
        <f t="shared" si="4"/>
        <v>144</v>
      </c>
      <c r="V19" s="1">
        <f t="shared" si="1"/>
        <v>0</v>
      </c>
      <c r="X19" s="1">
        <f t="shared" si="5"/>
        <v>1991</v>
      </c>
      <c r="Z19" s="1">
        <v>1980</v>
      </c>
      <c r="AA19" s="27">
        <v>1</v>
      </c>
      <c r="AB19" s="3">
        <v>0.04</v>
      </c>
      <c r="AD19" s="1">
        <f t="shared" si="6"/>
        <v>9.715125455556075</v>
      </c>
      <c r="AE19" s="1">
        <f aca="true" t="shared" si="7" ref="AE19:AE82">IF(AND(AA19&gt;=startm,AA19&lt;=endm),AD19,"No")</f>
        <v>9.715125455556075</v>
      </c>
    </row>
    <row r="20" spans="17:31" ht="14.25">
      <c r="Q20" s="1">
        <f t="shared" si="2"/>
        <v>1992</v>
      </c>
      <c r="R20" s="1">
        <f t="shared" si="3"/>
        <v>145</v>
      </c>
      <c r="S20" s="1">
        <f t="shared" si="0"/>
        <v>0</v>
      </c>
      <c r="T20" s="1">
        <f t="shared" si="2"/>
        <v>1992</v>
      </c>
      <c r="U20" s="1">
        <f t="shared" si="4"/>
        <v>156</v>
      </c>
      <c r="V20" s="1">
        <f t="shared" si="1"/>
        <v>0</v>
      </c>
      <c r="X20" s="1">
        <f t="shared" si="5"/>
        <v>1992</v>
      </c>
      <c r="AA20" s="27">
        <f>AA19+1</f>
        <v>2</v>
      </c>
      <c r="AB20" s="3">
        <v>0.038</v>
      </c>
      <c r="AD20" s="1">
        <f t="shared" si="6"/>
        <v>10.084300222867206</v>
      </c>
      <c r="AE20" s="1">
        <f t="shared" si="7"/>
        <v>10.084300222867206</v>
      </c>
    </row>
    <row r="21" spans="17:31" ht="14.25">
      <c r="Q21" s="1">
        <f t="shared" si="2"/>
        <v>1993</v>
      </c>
      <c r="R21" s="1">
        <f t="shared" si="3"/>
        <v>157</v>
      </c>
      <c r="S21" s="1">
        <f t="shared" si="0"/>
        <v>0</v>
      </c>
      <c r="T21" s="1">
        <f t="shared" si="2"/>
        <v>1993</v>
      </c>
      <c r="U21" s="1">
        <f t="shared" si="4"/>
        <v>168</v>
      </c>
      <c r="V21" s="1">
        <f t="shared" si="1"/>
        <v>0</v>
      </c>
      <c r="X21" s="1">
        <f t="shared" si="5"/>
        <v>1993</v>
      </c>
      <c r="AA21" s="27">
        <f aca="true" t="shared" si="8" ref="AA21:AA84">AA20+1</f>
        <v>3</v>
      </c>
      <c r="AB21" s="3">
        <v>0.003</v>
      </c>
      <c r="AD21" s="1">
        <f t="shared" si="6"/>
        <v>10.114553123535806</v>
      </c>
      <c r="AE21" s="1">
        <f t="shared" si="7"/>
        <v>10.114553123535806</v>
      </c>
    </row>
    <row r="22" spans="17:31" ht="14.25">
      <c r="Q22" s="1">
        <f t="shared" si="2"/>
        <v>1994</v>
      </c>
      <c r="R22" s="1">
        <f t="shared" si="3"/>
        <v>169</v>
      </c>
      <c r="S22" s="1">
        <f t="shared" si="0"/>
        <v>0</v>
      </c>
      <c r="T22" s="1">
        <f t="shared" si="2"/>
        <v>1994</v>
      </c>
      <c r="U22" s="1">
        <f t="shared" si="4"/>
        <v>180</v>
      </c>
      <c r="V22" s="1">
        <f t="shared" si="1"/>
        <v>0</v>
      </c>
      <c r="X22" s="1">
        <f t="shared" si="5"/>
        <v>1994</v>
      </c>
      <c r="AA22" s="27">
        <f t="shared" si="8"/>
        <v>4</v>
      </c>
      <c r="AB22" s="3">
        <v>-0.01</v>
      </c>
      <c r="AD22" s="1">
        <f t="shared" si="6"/>
        <v>10.013407592300448</v>
      </c>
      <c r="AE22" s="1">
        <f t="shared" si="7"/>
        <v>10.013407592300448</v>
      </c>
    </row>
    <row r="23" spans="17:31" ht="14.25">
      <c r="Q23" s="1">
        <f t="shared" si="2"/>
        <v>1995</v>
      </c>
      <c r="R23" s="1">
        <f t="shared" si="3"/>
        <v>181</v>
      </c>
      <c r="S23" s="1">
        <f t="shared" si="0"/>
        <v>0</v>
      </c>
      <c r="T23" s="1">
        <f t="shared" si="2"/>
        <v>1995</v>
      </c>
      <c r="U23" s="1">
        <f t="shared" si="4"/>
        <v>192</v>
      </c>
      <c r="V23" s="1">
        <f t="shared" si="1"/>
        <v>0</v>
      </c>
      <c r="X23" s="1">
        <f t="shared" si="5"/>
        <v>1995</v>
      </c>
      <c r="AA23" s="27">
        <f t="shared" si="8"/>
        <v>5</v>
      </c>
      <c r="AB23" s="3">
        <v>-0.01</v>
      </c>
      <c r="AD23" s="1">
        <f t="shared" si="6"/>
        <v>9.913273516377442</v>
      </c>
      <c r="AE23" s="1">
        <f t="shared" si="7"/>
        <v>9.913273516377442</v>
      </c>
    </row>
    <row r="24" spans="17:31" ht="14.25">
      <c r="Q24" s="1">
        <f t="shared" si="2"/>
        <v>1996</v>
      </c>
      <c r="R24" s="1">
        <f t="shared" si="3"/>
        <v>193</v>
      </c>
      <c r="S24" s="1">
        <f t="shared" si="0"/>
        <v>0</v>
      </c>
      <c r="T24" s="1">
        <f t="shared" si="2"/>
        <v>1996</v>
      </c>
      <c r="U24" s="1">
        <f t="shared" si="4"/>
        <v>204</v>
      </c>
      <c r="V24" s="1">
        <f t="shared" si="1"/>
        <v>0</v>
      </c>
      <c r="X24" s="1">
        <f t="shared" si="5"/>
        <v>1996</v>
      </c>
      <c r="AA24" s="27">
        <f t="shared" si="8"/>
        <v>6</v>
      </c>
      <c r="AB24" s="3">
        <v>-0.03</v>
      </c>
      <c r="AD24" s="1">
        <f t="shared" si="6"/>
        <v>9.61587531088612</v>
      </c>
      <c r="AE24" s="1">
        <f t="shared" si="7"/>
        <v>9.61587531088612</v>
      </c>
    </row>
    <row r="25" spans="17:31" ht="14.25">
      <c r="Q25" s="1">
        <f aca="true" t="shared" si="9" ref="Q25:T37">Q24+1</f>
        <v>1997</v>
      </c>
      <c r="R25" s="1">
        <f aca="true" t="shared" si="10" ref="R25:R37">R24+12</f>
        <v>205</v>
      </c>
      <c r="S25" s="1">
        <f t="shared" si="0"/>
        <v>0</v>
      </c>
      <c r="T25" s="1">
        <f t="shared" si="9"/>
        <v>1997</v>
      </c>
      <c r="U25" s="1">
        <f t="shared" si="4"/>
        <v>216</v>
      </c>
      <c r="V25" s="1">
        <f t="shared" si="1"/>
        <v>0</v>
      </c>
      <c r="X25" s="1">
        <f t="shared" si="5"/>
        <v>1997</v>
      </c>
      <c r="AA25" s="27">
        <f t="shared" si="8"/>
        <v>7</v>
      </c>
      <c r="AB25" s="3">
        <v>0.053</v>
      </c>
      <c r="AD25" s="1">
        <f t="shared" si="6"/>
        <v>10.125516702363083</v>
      </c>
      <c r="AE25" s="1">
        <f t="shared" si="7"/>
        <v>10.125516702363083</v>
      </c>
    </row>
    <row r="26" spans="17:31" ht="14.25">
      <c r="Q26" s="1">
        <f t="shared" si="9"/>
        <v>1998</v>
      </c>
      <c r="R26" s="1">
        <f t="shared" si="10"/>
        <v>217</v>
      </c>
      <c r="S26" s="1">
        <f t="shared" si="0"/>
        <v>0</v>
      </c>
      <c r="T26" s="1">
        <f t="shared" si="9"/>
        <v>1998</v>
      </c>
      <c r="U26" s="1">
        <f t="shared" si="4"/>
        <v>228</v>
      </c>
      <c r="V26" s="1">
        <f t="shared" si="1"/>
        <v>0</v>
      </c>
      <c r="X26" s="1">
        <f t="shared" si="5"/>
        <v>1998</v>
      </c>
      <c r="AA26" s="27">
        <f t="shared" si="8"/>
        <v>8</v>
      </c>
      <c r="AB26" s="3">
        <v>0.094</v>
      </c>
      <c r="AD26" s="1">
        <f t="shared" si="6"/>
        <v>11.077315272385214</v>
      </c>
      <c r="AE26" s="1">
        <f t="shared" si="7"/>
        <v>11.077315272385214</v>
      </c>
    </row>
    <row r="27" spans="17:31" ht="14.25">
      <c r="Q27" s="1">
        <f t="shared" si="9"/>
        <v>1999</v>
      </c>
      <c r="R27" s="1">
        <f t="shared" si="10"/>
        <v>229</v>
      </c>
      <c r="S27" s="1">
        <f t="shared" si="0"/>
        <v>0</v>
      </c>
      <c r="T27" s="1">
        <f t="shared" si="9"/>
        <v>1999</v>
      </c>
      <c r="U27" s="1">
        <f t="shared" si="4"/>
        <v>240</v>
      </c>
      <c r="V27" s="1">
        <f t="shared" si="1"/>
        <v>0</v>
      </c>
      <c r="X27" s="1">
        <f t="shared" si="5"/>
        <v>1999</v>
      </c>
      <c r="AA27" s="27">
        <f t="shared" si="8"/>
        <v>9</v>
      </c>
      <c r="AB27" s="3">
        <v>-0.045</v>
      </c>
      <c r="AD27" s="1">
        <f t="shared" si="6"/>
        <v>10.578836085127879</v>
      </c>
      <c r="AE27" s="1">
        <f t="shared" si="7"/>
        <v>10.578836085127879</v>
      </c>
    </row>
    <row r="28" spans="17:31" ht="14.25">
      <c r="Q28" s="1">
        <f t="shared" si="9"/>
        <v>2000</v>
      </c>
      <c r="R28" s="1">
        <f t="shared" si="10"/>
        <v>241</v>
      </c>
      <c r="S28" s="1">
        <f t="shared" si="0"/>
        <v>0</v>
      </c>
      <c r="T28" s="1">
        <f t="shared" si="9"/>
        <v>2000</v>
      </c>
      <c r="U28" s="1">
        <f t="shared" si="4"/>
        <v>252</v>
      </c>
      <c r="V28" s="1">
        <f t="shared" si="1"/>
        <v>0</v>
      </c>
      <c r="X28" s="1">
        <f t="shared" si="5"/>
        <v>2000</v>
      </c>
      <c r="AA28" s="27">
        <f t="shared" si="8"/>
        <v>10</v>
      </c>
      <c r="AB28" s="3">
        <v>-0.026</v>
      </c>
      <c r="AD28" s="1">
        <f t="shared" si="6"/>
        <v>10.303786346914555</v>
      </c>
      <c r="AE28" s="1">
        <f t="shared" si="7"/>
        <v>10.303786346914555</v>
      </c>
    </row>
    <row r="29" spans="17:31" ht="14.25">
      <c r="Q29" s="1">
        <f t="shared" si="9"/>
        <v>2001</v>
      </c>
      <c r="R29" s="1">
        <f t="shared" si="10"/>
        <v>253</v>
      </c>
      <c r="S29" s="1">
        <f t="shared" si="0"/>
        <v>0</v>
      </c>
      <c r="T29" s="1">
        <f t="shared" si="9"/>
        <v>2001</v>
      </c>
      <c r="U29" s="1">
        <f t="shared" si="4"/>
        <v>264</v>
      </c>
      <c r="V29" s="1">
        <f t="shared" si="1"/>
        <v>0</v>
      </c>
      <c r="X29" s="1">
        <f t="shared" si="5"/>
        <v>2001</v>
      </c>
      <c r="AA29" s="27">
        <f t="shared" si="8"/>
        <v>11</v>
      </c>
      <c r="AB29" s="3">
        <v>0.07</v>
      </c>
      <c r="AD29" s="1">
        <f t="shared" si="6"/>
        <v>11.025051391198573</v>
      </c>
      <c r="AE29" s="1">
        <f t="shared" si="7"/>
        <v>11.025051391198573</v>
      </c>
    </row>
    <row r="30" spans="17:31" ht="14.25">
      <c r="Q30" s="1">
        <f t="shared" si="9"/>
        <v>2002</v>
      </c>
      <c r="R30" s="1">
        <f t="shared" si="10"/>
        <v>265</v>
      </c>
      <c r="S30" s="1">
        <f t="shared" si="0"/>
        <v>0</v>
      </c>
      <c r="T30" s="1">
        <f t="shared" si="9"/>
        <v>2002</v>
      </c>
      <c r="U30" s="1">
        <f t="shared" si="4"/>
        <v>276</v>
      </c>
      <c r="V30" s="1">
        <f t="shared" si="1"/>
        <v>0</v>
      </c>
      <c r="X30" s="1">
        <f t="shared" si="5"/>
        <v>2002</v>
      </c>
      <c r="AA30" s="27">
        <f t="shared" si="8"/>
        <v>12</v>
      </c>
      <c r="AB30" s="3">
        <v>0.058</v>
      </c>
      <c r="AD30" s="1">
        <f t="shared" si="6"/>
        <v>11.664504371888091</v>
      </c>
      <c r="AE30" s="1">
        <f t="shared" si="7"/>
        <v>11.664504371888091</v>
      </c>
    </row>
    <row r="31" spans="17:31" ht="14.25">
      <c r="Q31" s="1">
        <f t="shared" si="9"/>
        <v>2003</v>
      </c>
      <c r="R31" s="1">
        <f t="shared" si="10"/>
        <v>277</v>
      </c>
      <c r="S31" s="1">
        <f t="shared" si="0"/>
        <v>0</v>
      </c>
      <c r="T31" s="1">
        <f t="shared" si="9"/>
        <v>2003</v>
      </c>
      <c r="U31" s="1">
        <f t="shared" si="4"/>
        <v>288</v>
      </c>
      <c r="V31" s="1">
        <f t="shared" si="1"/>
        <v>0</v>
      </c>
      <c r="X31" s="1">
        <f t="shared" si="5"/>
        <v>2003</v>
      </c>
      <c r="Z31" s="1">
        <f>Z19+1</f>
        <v>1981</v>
      </c>
      <c r="AA31" s="27">
        <f t="shared" si="8"/>
        <v>13</v>
      </c>
      <c r="AB31" s="3">
        <v>-0.011</v>
      </c>
      <c r="AD31" s="1">
        <f t="shared" si="6"/>
        <v>11.536194823797322</v>
      </c>
      <c r="AE31" s="1">
        <f t="shared" si="7"/>
        <v>11.536194823797322</v>
      </c>
    </row>
    <row r="32" spans="17:31" ht="14.25">
      <c r="Q32" s="1">
        <f t="shared" si="9"/>
        <v>2004</v>
      </c>
      <c r="R32" s="1">
        <f t="shared" si="10"/>
        <v>289</v>
      </c>
      <c r="S32" s="1">
        <f t="shared" si="0"/>
        <v>0</v>
      </c>
      <c r="T32" s="1">
        <f t="shared" si="9"/>
        <v>2004</v>
      </c>
      <c r="U32" s="1">
        <f t="shared" si="4"/>
        <v>300</v>
      </c>
      <c r="V32" s="1">
        <f t="shared" si="1"/>
        <v>0</v>
      </c>
      <c r="X32" s="1">
        <f t="shared" si="5"/>
        <v>2004</v>
      </c>
      <c r="AA32" s="27">
        <f t="shared" si="8"/>
        <v>14</v>
      </c>
      <c r="AB32" s="3">
        <v>0.081</v>
      </c>
      <c r="AD32" s="1">
        <f t="shared" si="6"/>
        <v>12.470626604524904</v>
      </c>
      <c r="AE32" s="1">
        <f t="shared" si="7"/>
        <v>12.470626604524904</v>
      </c>
    </row>
    <row r="33" spans="17:31" ht="14.25">
      <c r="Q33" s="1">
        <f t="shared" si="9"/>
        <v>2005</v>
      </c>
      <c r="R33" s="1">
        <f t="shared" si="10"/>
        <v>301</v>
      </c>
      <c r="S33" s="1">
        <f t="shared" si="0"/>
        <v>0</v>
      </c>
      <c r="T33" s="1">
        <f t="shared" si="9"/>
        <v>2005</v>
      </c>
      <c r="U33" s="1">
        <f t="shared" si="4"/>
        <v>312</v>
      </c>
      <c r="V33" s="1">
        <f t="shared" si="1"/>
        <v>0</v>
      </c>
      <c r="X33" s="1">
        <f t="shared" si="5"/>
        <v>2005</v>
      </c>
      <c r="AA33" s="27">
        <f t="shared" si="8"/>
        <v>15</v>
      </c>
      <c r="AB33" s="3">
        <v>0.094</v>
      </c>
      <c r="AD33" s="1">
        <f t="shared" si="6"/>
        <v>13.642865505350246</v>
      </c>
      <c r="AE33" s="1">
        <f t="shared" si="7"/>
        <v>13.642865505350246</v>
      </c>
    </row>
    <row r="34" spans="17:31" ht="14.25">
      <c r="Q34" s="1">
        <f t="shared" si="9"/>
        <v>2006</v>
      </c>
      <c r="R34" s="1">
        <f t="shared" si="10"/>
        <v>313</v>
      </c>
      <c r="S34" s="1">
        <f t="shared" si="0"/>
        <v>0</v>
      </c>
      <c r="T34" s="1">
        <f t="shared" si="9"/>
        <v>2006</v>
      </c>
      <c r="U34" s="1">
        <f t="shared" si="4"/>
        <v>324</v>
      </c>
      <c r="V34" s="1">
        <f t="shared" si="1"/>
        <v>0</v>
      </c>
      <c r="X34" s="1">
        <f t="shared" si="5"/>
        <v>2006</v>
      </c>
      <c r="AA34" s="27">
        <f t="shared" si="8"/>
        <v>16</v>
      </c>
      <c r="AB34" s="3">
        <v>0.074</v>
      </c>
      <c r="AD34" s="1">
        <f t="shared" si="6"/>
        <v>14.652437552746164</v>
      </c>
      <c r="AE34" s="1">
        <f t="shared" si="7"/>
        <v>14.652437552746164</v>
      </c>
    </row>
    <row r="35" spans="17:31" ht="14.25">
      <c r="Q35" s="1">
        <f t="shared" si="9"/>
        <v>2007</v>
      </c>
      <c r="R35" s="1">
        <f t="shared" si="10"/>
        <v>325</v>
      </c>
      <c r="S35" s="1">
        <f t="shared" si="0"/>
        <v>0</v>
      </c>
      <c r="T35" s="1">
        <f t="shared" si="9"/>
        <v>2007</v>
      </c>
      <c r="U35" s="1">
        <f t="shared" si="4"/>
        <v>336</v>
      </c>
      <c r="V35" s="1">
        <f t="shared" si="1"/>
        <v>0</v>
      </c>
      <c r="X35" s="1">
        <f t="shared" si="5"/>
        <v>2007</v>
      </c>
      <c r="AA35" s="27">
        <f t="shared" si="8"/>
        <v>17</v>
      </c>
      <c r="AB35" s="3">
        <v>-0.05</v>
      </c>
      <c r="AD35" s="1">
        <f t="shared" si="6"/>
        <v>13.919815675108856</v>
      </c>
      <c r="AE35" s="1">
        <f t="shared" si="7"/>
        <v>13.919815675108856</v>
      </c>
    </row>
    <row r="36" spans="17:31" ht="14.25">
      <c r="Q36" s="1">
        <f t="shared" si="9"/>
        <v>2008</v>
      </c>
      <c r="R36" s="1">
        <f t="shared" si="10"/>
        <v>337</v>
      </c>
      <c r="S36" s="1">
        <f t="shared" si="0"/>
        <v>0</v>
      </c>
      <c r="T36" s="1">
        <f t="shared" si="9"/>
        <v>2008</v>
      </c>
      <c r="U36" s="1">
        <f t="shared" si="4"/>
        <v>348</v>
      </c>
      <c r="V36" s="1">
        <f t="shared" si="1"/>
        <v>0</v>
      </c>
      <c r="X36" s="1">
        <f t="shared" si="5"/>
        <v>2008</v>
      </c>
      <c r="AA36" s="27">
        <f t="shared" si="8"/>
        <v>18</v>
      </c>
      <c r="AB36" s="3">
        <v>0.195</v>
      </c>
      <c r="AD36" s="1">
        <f t="shared" si="6"/>
        <v>16.634179731755083</v>
      </c>
      <c r="AE36" s="1">
        <f t="shared" si="7"/>
        <v>16.634179731755083</v>
      </c>
    </row>
    <row r="37" spans="17:31" ht="14.25">
      <c r="Q37" s="1">
        <f t="shared" si="9"/>
        <v>2009</v>
      </c>
      <c r="R37" s="1">
        <f t="shared" si="10"/>
        <v>349</v>
      </c>
      <c r="S37" s="1">
        <f t="shared" si="0"/>
        <v>0</v>
      </c>
      <c r="T37" s="1">
        <f t="shared" si="9"/>
        <v>2009</v>
      </c>
      <c r="U37" s="1">
        <f t="shared" si="4"/>
        <v>360</v>
      </c>
      <c r="V37" s="1">
        <f t="shared" si="1"/>
        <v>0</v>
      </c>
      <c r="X37" s="1">
        <f t="shared" si="5"/>
        <v>2009</v>
      </c>
      <c r="AA37" s="27">
        <f t="shared" si="8"/>
        <v>19</v>
      </c>
      <c r="AB37" s="3">
        <v>-0.017</v>
      </c>
      <c r="AD37" s="1">
        <f t="shared" si="6"/>
        <v>16.351398676315245</v>
      </c>
      <c r="AE37" s="1">
        <f t="shared" si="7"/>
        <v>16.351398676315245</v>
      </c>
    </row>
    <row r="38" spans="17:31" ht="14.25">
      <c r="Q38" s="1">
        <f>Q37+1</f>
        <v>2010</v>
      </c>
      <c r="R38" s="1">
        <f>R37+12</f>
        <v>361</v>
      </c>
      <c r="S38" s="1">
        <f t="shared" si="0"/>
        <v>0</v>
      </c>
      <c r="T38" s="1">
        <f>T37+1</f>
        <v>2010</v>
      </c>
      <c r="U38" s="1">
        <f t="shared" si="4"/>
        <v>372</v>
      </c>
      <c r="V38" s="1">
        <f t="shared" si="1"/>
        <v>0</v>
      </c>
      <c r="X38" s="1">
        <f t="shared" si="5"/>
        <v>2010</v>
      </c>
      <c r="AA38" s="27">
        <f t="shared" si="8"/>
        <v>20</v>
      </c>
      <c r="AB38" s="3">
        <v>-0.07</v>
      </c>
      <c r="AD38" s="1">
        <f t="shared" si="6"/>
        <v>15.206800768973178</v>
      </c>
      <c r="AE38" s="1">
        <f t="shared" si="7"/>
        <v>15.206800768973178</v>
      </c>
    </row>
    <row r="39" spans="17:31" ht="14.25">
      <c r="Q39" s="1">
        <f>Q38+1</f>
        <v>2011</v>
      </c>
      <c r="R39" s="1">
        <f>R38+12</f>
        <v>373</v>
      </c>
      <c r="S39" s="1">
        <f t="shared" si="0"/>
        <v>0</v>
      </c>
      <c r="T39" s="1">
        <f>T38+1</f>
        <v>2011</v>
      </c>
      <c r="U39" s="1">
        <f t="shared" si="4"/>
        <v>384</v>
      </c>
      <c r="V39" s="1">
        <f t="shared" si="1"/>
        <v>0</v>
      </c>
      <c r="X39" s="1">
        <f t="shared" si="5"/>
        <v>2011</v>
      </c>
      <c r="AA39" s="27">
        <f t="shared" si="8"/>
        <v>21</v>
      </c>
      <c r="AB39" s="3">
        <v>0.062</v>
      </c>
      <c r="AD39" s="1">
        <f t="shared" si="6"/>
        <v>16.149622416649517</v>
      </c>
      <c r="AE39" s="1">
        <f t="shared" si="7"/>
        <v>16.149622416649517</v>
      </c>
    </row>
    <row r="40" spans="17:31" ht="14.25">
      <c r="Q40" s="1">
        <f>Q39+1</f>
        <v>2012</v>
      </c>
      <c r="R40" s="1">
        <f>R39+12</f>
        <v>385</v>
      </c>
      <c r="S40" s="1">
        <f t="shared" si="0"/>
        <v>0</v>
      </c>
      <c r="T40" s="1">
        <f>T39+1</f>
        <v>2012</v>
      </c>
      <c r="U40" s="1">
        <f t="shared" si="4"/>
        <v>396</v>
      </c>
      <c r="V40" s="1">
        <f t="shared" si="1"/>
        <v>0</v>
      </c>
      <c r="X40" s="1">
        <f t="shared" si="5"/>
        <v>2012</v>
      </c>
      <c r="AA40" s="27">
        <f t="shared" si="8"/>
        <v>22</v>
      </c>
      <c r="AB40" s="3">
        <v>0.015</v>
      </c>
      <c r="AD40" s="1">
        <f t="shared" si="6"/>
        <v>16.391866752899258</v>
      </c>
      <c r="AE40" s="1">
        <f t="shared" si="7"/>
        <v>16.391866752899258</v>
      </c>
    </row>
    <row r="41" spans="27:31" ht="14.25">
      <c r="AA41" s="27">
        <f t="shared" si="8"/>
        <v>23</v>
      </c>
      <c r="AB41" s="3">
        <v>0.03</v>
      </c>
      <c r="AD41" s="1">
        <f t="shared" si="6"/>
        <v>16.883622755486236</v>
      </c>
      <c r="AE41" s="1">
        <f t="shared" si="7"/>
        <v>16.883622755486236</v>
      </c>
    </row>
    <row r="42" spans="27:31" ht="14.25">
      <c r="AA42" s="27">
        <f t="shared" si="8"/>
        <v>24</v>
      </c>
      <c r="AB42" s="3">
        <v>0.061</v>
      </c>
      <c r="AD42" s="1">
        <f t="shared" si="6"/>
        <v>17.913523743570895</v>
      </c>
      <c r="AE42" s="1">
        <f t="shared" si="7"/>
        <v>17.913523743570895</v>
      </c>
    </row>
    <row r="43" spans="26:31" ht="14.25">
      <c r="Z43" s="1">
        <f>Z31+1</f>
        <v>1982</v>
      </c>
      <c r="AA43" s="27">
        <f t="shared" si="8"/>
        <v>25</v>
      </c>
      <c r="AB43" s="3">
        <v>-0.034</v>
      </c>
      <c r="AD43" s="1">
        <f t="shared" si="6"/>
        <v>17.304463936289483</v>
      </c>
      <c r="AE43" s="1">
        <f t="shared" si="7"/>
        <v>17.304463936289483</v>
      </c>
    </row>
    <row r="44" spans="27:31" ht="14.25">
      <c r="AA44" s="27">
        <f t="shared" si="8"/>
        <v>26</v>
      </c>
      <c r="AB44" s="3">
        <v>0.037</v>
      </c>
      <c r="AD44" s="1">
        <f t="shared" si="6"/>
        <v>17.944729101932193</v>
      </c>
      <c r="AE44" s="1">
        <f t="shared" si="7"/>
        <v>17.944729101932193</v>
      </c>
    </row>
    <row r="45" spans="27:31" ht="14.25">
      <c r="AA45" s="27">
        <f t="shared" si="8"/>
        <v>27</v>
      </c>
      <c r="AB45" s="3">
        <v>-0.045</v>
      </c>
      <c r="AD45" s="1">
        <f t="shared" si="6"/>
        <v>17.137216292345244</v>
      </c>
      <c r="AE45" s="1">
        <f t="shared" si="7"/>
        <v>17.137216292345244</v>
      </c>
    </row>
    <row r="46" spans="27:31" ht="14.25">
      <c r="AA46" s="27">
        <f t="shared" si="8"/>
        <v>28</v>
      </c>
      <c r="AB46" s="3">
        <v>0.038</v>
      </c>
      <c r="AD46" s="1">
        <f t="shared" si="6"/>
        <v>17.788430511454365</v>
      </c>
      <c r="AE46" s="1">
        <f t="shared" si="7"/>
        <v>17.788430511454365</v>
      </c>
    </row>
    <row r="47" spans="27:31" ht="14.25">
      <c r="AA47" s="27">
        <f t="shared" si="8"/>
        <v>29</v>
      </c>
      <c r="AB47" s="3">
        <v>0.013</v>
      </c>
      <c r="AD47" s="1">
        <f t="shared" si="6"/>
        <v>18.01968010810327</v>
      </c>
      <c r="AE47" s="1">
        <f t="shared" si="7"/>
        <v>18.01968010810327</v>
      </c>
    </row>
    <row r="48" spans="27:31" ht="14.25">
      <c r="AA48" s="27">
        <f t="shared" si="8"/>
        <v>30</v>
      </c>
      <c r="AB48" s="3">
        <v>-0.07</v>
      </c>
      <c r="AD48" s="1">
        <f t="shared" si="6"/>
        <v>16.75830250053604</v>
      </c>
      <c r="AE48" s="1">
        <f t="shared" si="7"/>
        <v>16.75830250053604</v>
      </c>
    </row>
    <row r="49" spans="27:31" ht="14.25">
      <c r="AA49" s="27">
        <f t="shared" si="8"/>
        <v>31</v>
      </c>
      <c r="AB49" s="3">
        <v>0.016</v>
      </c>
      <c r="AD49" s="1">
        <f t="shared" si="6"/>
        <v>17.026435340544616</v>
      </c>
      <c r="AE49" s="1">
        <f t="shared" si="7"/>
        <v>17.026435340544616</v>
      </c>
    </row>
    <row r="50" spans="27:31" ht="14.25">
      <c r="AA50" s="27">
        <f t="shared" si="8"/>
        <v>32</v>
      </c>
      <c r="AB50" s="3">
        <v>-0.01</v>
      </c>
      <c r="AD50" s="1">
        <f t="shared" si="6"/>
        <v>16.85617098713917</v>
      </c>
      <c r="AE50" s="1">
        <f t="shared" si="7"/>
        <v>16.85617098713917</v>
      </c>
    </row>
    <row r="51" spans="27:31" ht="14.25">
      <c r="AA51" s="27">
        <f t="shared" si="8"/>
        <v>33</v>
      </c>
      <c r="AB51" s="3">
        <v>0.066</v>
      </c>
      <c r="AD51" s="1">
        <f t="shared" si="6"/>
        <v>17.968678272290354</v>
      </c>
      <c r="AE51" s="1">
        <f t="shared" si="7"/>
        <v>17.968678272290354</v>
      </c>
    </row>
    <row r="52" spans="27:31" ht="14.25">
      <c r="AA52" s="27">
        <f t="shared" si="8"/>
        <v>34</v>
      </c>
      <c r="AB52" s="3">
        <v>-0.027</v>
      </c>
      <c r="AD52" s="1">
        <f t="shared" si="6"/>
        <v>17.483523958938516</v>
      </c>
      <c r="AE52" s="1">
        <f t="shared" si="7"/>
        <v>17.483523958938516</v>
      </c>
    </row>
    <row r="53" spans="27:31" ht="14.25">
      <c r="AA53" s="27">
        <f t="shared" si="8"/>
        <v>35</v>
      </c>
      <c r="AB53" s="3">
        <v>0.026</v>
      </c>
      <c r="AD53" s="1">
        <f t="shared" si="6"/>
        <v>17.93809558187092</v>
      </c>
      <c r="AE53" s="1">
        <f t="shared" si="7"/>
        <v>17.93809558187092</v>
      </c>
    </row>
    <row r="54" spans="27:31" ht="14.25">
      <c r="AA54" s="27">
        <f t="shared" si="8"/>
        <v>36</v>
      </c>
      <c r="AB54" s="3">
        <v>0.034</v>
      </c>
      <c r="AD54" s="1">
        <f t="shared" si="6"/>
        <v>18.54799083165453</v>
      </c>
      <c r="AE54" s="1">
        <f t="shared" si="7"/>
        <v>18.54799083165453</v>
      </c>
    </row>
    <row r="55" spans="26:31" ht="14.25">
      <c r="Z55" s="1">
        <f>Z43+1</f>
        <v>1983</v>
      </c>
      <c r="AA55" s="27">
        <f t="shared" si="8"/>
        <v>37</v>
      </c>
      <c r="AB55" s="3">
        <v>-0.06</v>
      </c>
      <c r="AD55" s="1">
        <f t="shared" si="6"/>
        <v>17.43511138175526</v>
      </c>
      <c r="AE55" s="1">
        <f t="shared" si="7"/>
        <v>17.43511138175526</v>
      </c>
    </row>
    <row r="56" spans="27:31" ht="14.25">
      <c r="AA56" s="27">
        <f t="shared" si="8"/>
        <v>38</v>
      </c>
      <c r="AB56" s="3">
        <v>-0.013</v>
      </c>
      <c r="AD56" s="1">
        <f t="shared" si="6"/>
        <v>17.208454933792442</v>
      </c>
      <c r="AE56" s="1">
        <f t="shared" si="7"/>
        <v>17.208454933792442</v>
      </c>
    </row>
    <row r="57" spans="27:31" ht="14.25">
      <c r="AA57" s="27">
        <f t="shared" si="8"/>
        <v>39</v>
      </c>
      <c r="AB57" s="3">
        <v>-0.033</v>
      </c>
      <c r="AD57" s="1">
        <f t="shared" si="6"/>
        <v>16.64057592097729</v>
      </c>
      <c r="AE57" s="1">
        <f t="shared" si="7"/>
        <v>16.64057592097729</v>
      </c>
    </row>
    <row r="58" spans="27:31" ht="14.25">
      <c r="AA58" s="27">
        <f t="shared" si="8"/>
        <v>40</v>
      </c>
      <c r="AB58" s="3">
        <v>0.013</v>
      </c>
      <c r="AD58" s="1">
        <f t="shared" si="6"/>
        <v>16.856903407949993</v>
      </c>
      <c r="AE58" s="1">
        <f t="shared" si="7"/>
        <v>16.856903407949993</v>
      </c>
    </row>
    <row r="59" spans="27:31" ht="14.25">
      <c r="AA59" s="27">
        <f t="shared" si="8"/>
        <v>41</v>
      </c>
      <c r="AB59" s="3">
        <v>0.109</v>
      </c>
      <c r="AD59" s="1">
        <f t="shared" si="6"/>
        <v>18.694305879416543</v>
      </c>
      <c r="AE59" s="1">
        <f t="shared" si="7"/>
        <v>18.694305879416543</v>
      </c>
    </row>
    <row r="60" spans="27:31" ht="14.25">
      <c r="AA60" s="27">
        <f t="shared" si="8"/>
        <v>42</v>
      </c>
      <c r="AB60" s="3">
        <v>0</v>
      </c>
      <c r="AD60" s="1">
        <f t="shared" si="6"/>
        <v>18.694305879416543</v>
      </c>
      <c r="AE60" s="1">
        <f t="shared" si="7"/>
        <v>18.694305879416543</v>
      </c>
    </row>
    <row r="61" spans="27:31" ht="14.25">
      <c r="AA61" s="27">
        <f t="shared" si="8"/>
        <v>43</v>
      </c>
      <c r="AB61" s="3">
        <v>-0.008</v>
      </c>
      <c r="AD61" s="1">
        <f t="shared" si="6"/>
        <v>18.54475143238121</v>
      </c>
      <c r="AE61" s="1">
        <f t="shared" si="7"/>
        <v>18.54475143238121</v>
      </c>
    </row>
    <row r="62" spans="27:31" ht="14.25">
      <c r="AA62" s="27">
        <f t="shared" si="8"/>
        <v>44</v>
      </c>
      <c r="AB62" s="3">
        <v>0.013</v>
      </c>
      <c r="AD62" s="1">
        <f t="shared" si="6"/>
        <v>18.785833201002166</v>
      </c>
      <c r="AE62" s="1">
        <f t="shared" si="7"/>
        <v>18.785833201002166</v>
      </c>
    </row>
    <row r="63" spans="27:31" ht="14.25">
      <c r="AA63" s="27">
        <f t="shared" si="8"/>
        <v>45</v>
      </c>
      <c r="AB63" s="3">
        <v>-0.01</v>
      </c>
      <c r="AD63" s="1">
        <f t="shared" si="6"/>
        <v>18.597974868992143</v>
      </c>
      <c r="AE63" s="1">
        <f t="shared" si="7"/>
        <v>18.597974868992143</v>
      </c>
    </row>
    <row r="64" spans="27:31" ht="14.25">
      <c r="AA64" s="27">
        <f t="shared" si="8"/>
        <v>46</v>
      </c>
      <c r="AB64" s="3">
        <v>0.003</v>
      </c>
      <c r="AD64" s="1">
        <f t="shared" si="6"/>
        <v>18.653768793599117</v>
      </c>
      <c r="AE64" s="1">
        <f t="shared" si="7"/>
        <v>18.653768793599117</v>
      </c>
    </row>
    <row r="65" spans="27:31" ht="14.25">
      <c r="AA65" s="27">
        <f t="shared" si="8"/>
        <v>47</v>
      </c>
      <c r="AB65" s="3">
        <v>0.014</v>
      </c>
      <c r="AD65" s="1">
        <f t="shared" si="6"/>
        <v>18.914921556709505</v>
      </c>
      <c r="AE65" s="1">
        <f t="shared" si="7"/>
        <v>18.914921556709505</v>
      </c>
    </row>
    <row r="66" spans="27:31" ht="14.25">
      <c r="AA66" s="27">
        <f t="shared" si="8"/>
        <v>48</v>
      </c>
      <c r="AB66" s="3">
        <v>0.053</v>
      </c>
      <c r="AD66" s="1">
        <f t="shared" si="6"/>
        <v>19.917412399215106</v>
      </c>
      <c r="AE66" s="1">
        <f t="shared" si="7"/>
        <v>19.917412399215106</v>
      </c>
    </row>
    <row r="67" spans="26:31" ht="14.25">
      <c r="Z67" s="1">
        <f>Z55+1</f>
        <v>1984</v>
      </c>
      <c r="AA67" s="27">
        <f t="shared" si="8"/>
        <v>49</v>
      </c>
      <c r="AB67" s="3">
        <v>-0.018</v>
      </c>
      <c r="AD67" s="1">
        <f t="shared" si="6"/>
        <v>19.558898976029234</v>
      </c>
      <c r="AE67" s="1">
        <f t="shared" si="7"/>
        <v>19.558898976029234</v>
      </c>
    </row>
    <row r="68" spans="27:31" ht="14.25">
      <c r="AA68" s="27">
        <f t="shared" si="8"/>
        <v>50</v>
      </c>
      <c r="AB68" s="3">
        <v>0.008</v>
      </c>
      <c r="AD68" s="1">
        <f t="shared" si="6"/>
        <v>19.715370167837467</v>
      </c>
      <c r="AE68" s="1">
        <f t="shared" si="7"/>
        <v>19.715370167837467</v>
      </c>
    </row>
    <row r="69" spans="27:31" ht="14.25">
      <c r="AA69" s="27">
        <f t="shared" si="8"/>
        <v>51</v>
      </c>
      <c r="AB69" s="3">
        <v>-0.021</v>
      </c>
      <c r="AD69" s="1">
        <f t="shared" si="6"/>
        <v>19.30134739431288</v>
      </c>
      <c r="AE69" s="1">
        <f t="shared" si="7"/>
        <v>19.30134739431288</v>
      </c>
    </row>
    <row r="70" spans="27:31" ht="14.25">
      <c r="AA70" s="27">
        <f t="shared" si="8"/>
        <v>52</v>
      </c>
      <c r="AB70" s="3">
        <v>-0.041</v>
      </c>
      <c r="AD70" s="1">
        <f t="shared" si="6"/>
        <v>18.50999215114605</v>
      </c>
      <c r="AE70" s="1">
        <f t="shared" si="7"/>
        <v>18.50999215114605</v>
      </c>
    </row>
    <row r="71" spans="27:31" ht="14.25">
      <c r="AA71" s="27">
        <f t="shared" si="8"/>
        <v>53</v>
      </c>
      <c r="AB71" s="3">
        <v>0.023</v>
      </c>
      <c r="AD71" s="1">
        <f t="shared" si="6"/>
        <v>18.93572197062241</v>
      </c>
      <c r="AE71" s="1">
        <f t="shared" si="7"/>
        <v>18.93572197062241</v>
      </c>
    </row>
    <row r="72" spans="27:31" ht="14.25">
      <c r="AA72" s="27">
        <f t="shared" si="8"/>
        <v>54</v>
      </c>
      <c r="AB72" s="3">
        <v>0.036</v>
      </c>
      <c r="AD72" s="1">
        <f t="shared" si="6"/>
        <v>19.61740796156482</v>
      </c>
      <c r="AE72" s="1">
        <f t="shared" si="7"/>
        <v>19.61740796156482</v>
      </c>
    </row>
    <row r="73" spans="27:31" ht="14.25">
      <c r="AA73" s="27">
        <f t="shared" si="8"/>
        <v>55</v>
      </c>
      <c r="AB73" s="3">
        <v>0.017</v>
      </c>
      <c r="AD73" s="1">
        <f t="shared" si="6"/>
        <v>19.95090389691142</v>
      </c>
      <c r="AE73" s="1">
        <f t="shared" si="7"/>
        <v>19.95090389691142</v>
      </c>
    </row>
    <row r="74" spans="27:31" ht="14.25">
      <c r="AA74" s="27">
        <f t="shared" si="8"/>
        <v>56</v>
      </c>
      <c r="AB74" s="3">
        <v>-0.018</v>
      </c>
      <c r="AD74" s="1">
        <f t="shared" si="6"/>
        <v>19.591787626767015</v>
      </c>
      <c r="AE74" s="1">
        <f t="shared" si="7"/>
        <v>19.591787626767015</v>
      </c>
    </row>
    <row r="75" spans="27:31" ht="14.25">
      <c r="AA75" s="27">
        <f t="shared" si="8"/>
        <v>57</v>
      </c>
      <c r="AB75" s="3">
        <v>0.066</v>
      </c>
      <c r="AD75" s="1">
        <f t="shared" si="6"/>
        <v>20.884845610133638</v>
      </c>
      <c r="AE75" s="1">
        <f t="shared" si="7"/>
        <v>20.884845610133638</v>
      </c>
    </row>
    <row r="76" spans="27:31" ht="14.25">
      <c r="AA76" s="27">
        <f t="shared" si="8"/>
        <v>58</v>
      </c>
      <c r="AB76" s="3">
        <v>0.008</v>
      </c>
      <c r="AD76" s="1">
        <f t="shared" si="6"/>
        <v>21.051924375014707</v>
      </c>
      <c r="AE76" s="1">
        <f t="shared" si="7"/>
        <v>21.051924375014707</v>
      </c>
    </row>
    <row r="77" spans="27:31" ht="14.25">
      <c r="AA77" s="27">
        <f t="shared" si="8"/>
        <v>59</v>
      </c>
      <c r="AB77" s="3">
        <v>-0.031</v>
      </c>
      <c r="AD77" s="1">
        <f aca="true" t="shared" si="11" ref="AD77:AD140">AD76*(1+AB77)</f>
        <v>20.39931471938925</v>
      </c>
      <c r="AE77" s="1">
        <f t="shared" si="7"/>
        <v>20.39931471938925</v>
      </c>
    </row>
    <row r="78" spans="27:31" ht="14.25">
      <c r="AA78" s="27">
        <f t="shared" si="8"/>
        <v>60</v>
      </c>
      <c r="AB78" s="3">
        <v>0.048</v>
      </c>
      <c r="AD78" s="1">
        <f t="shared" si="11"/>
        <v>21.378481825919934</v>
      </c>
      <c r="AE78" s="1">
        <f t="shared" si="7"/>
        <v>21.378481825919934</v>
      </c>
    </row>
    <row r="79" spans="26:31" ht="14.25">
      <c r="Z79" s="1">
        <f>Z67+1</f>
        <v>1985</v>
      </c>
      <c r="AA79" s="27">
        <f t="shared" si="8"/>
        <v>61</v>
      </c>
      <c r="AB79" s="3">
        <v>0.058</v>
      </c>
      <c r="AD79" s="1">
        <f t="shared" si="11"/>
        <v>22.61843377182329</v>
      </c>
      <c r="AE79" s="1">
        <f t="shared" si="7"/>
        <v>22.61843377182329</v>
      </c>
    </row>
    <row r="80" spans="27:31" ht="14.25">
      <c r="AA80" s="27">
        <f t="shared" si="8"/>
        <v>62</v>
      </c>
      <c r="AB80" s="3">
        <v>0.056</v>
      </c>
      <c r="AD80" s="1">
        <f t="shared" si="11"/>
        <v>23.885066063045397</v>
      </c>
      <c r="AE80" s="1">
        <f t="shared" si="7"/>
        <v>23.885066063045397</v>
      </c>
    </row>
    <row r="81" spans="27:31" ht="14.25">
      <c r="AA81" s="27">
        <f t="shared" si="8"/>
        <v>63</v>
      </c>
      <c r="AB81" s="3">
        <v>0.165</v>
      </c>
      <c r="AD81" s="1">
        <f t="shared" si="11"/>
        <v>27.826101963447886</v>
      </c>
      <c r="AE81" s="1">
        <f t="shared" si="7"/>
        <v>27.826101963447886</v>
      </c>
    </row>
    <row r="82" spans="27:31" ht="14.25">
      <c r="AA82" s="27">
        <f t="shared" si="8"/>
        <v>64</v>
      </c>
      <c r="AB82" s="3">
        <v>0.094</v>
      </c>
      <c r="AD82" s="1">
        <f t="shared" si="11"/>
        <v>30.44175554801199</v>
      </c>
      <c r="AE82" s="1">
        <f t="shared" si="7"/>
        <v>30.44175554801199</v>
      </c>
    </row>
    <row r="83" spans="27:31" ht="14.25">
      <c r="AA83" s="27">
        <f t="shared" si="8"/>
        <v>65</v>
      </c>
      <c r="AB83" s="3">
        <v>0.032</v>
      </c>
      <c r="AD83" s="1">
        <f t="shared" si="11"/>
        <v>31.415891725548374</v>
      </c>
      <c r="AE83" s="1">
        <f aca="true" t="shared" si="12" ref="AE83:AE146">IF(AND(AA83&gt;=startm,AA83&lt;=endm),AD83,"No")</f>
        <v>31.415891725548374</v>
      </c>
    </row>
    <row r="84" spans="27:31" ht="14.25">
      <c r="AA84" s="27">
        <f t="shared" si="8"/>
        <v>66</v>
      </c>
      <c r="AB84" s="3">
        <v>0.197</v>
      </c>
      <c r="AD84" s="1">
        <f t="shared" si="11"/>
        <v>37.604822395481406</v>
      </c>
      <c r="AE84" s="1">
        <f t="shared" si="12"/>
        <v>37.604822395481406</v>
      </c>
    </row>
    <row r="85" spans="27:31" ht="14.25">
      <c r="AA85" s="27">
        <f aca="true" t="shared" si="13" ref="AA85:AA148">AA84+1</f>
        <v>67</v>
      </c>
      <c r="AB85" s="3">
        <v>0.077</v>
      </c>
      <c r="AD85" s="1">
        <f t="shared" si="11"/>
        <v>40.50039371993347</v>
      </c>
      <c r="AE85" s="1">
        <f t="shared" si="12"/>
        <v>40.50039371993347</v>
      </c>
    </row>
    <row r="86" spans="27:31" ht="14.25">
      <c r="AA86" s="27">
        <f t="shared" si="13"/>
        <v>68</v>
      </c>
      <c r="AB86" s="3">
        <v>-0.091</v>
      </c>
      <c r="AD86" s="1">
        <f t="shared" si="11"/>
        <v>36.81485789141953</v>
      </c>
      <c r="AE86" s="1">
        <f t="shared" si="12"/>
        <v>36.81485789141953</v>
      </c>
    </row>
    <row r="87" spans="27:31" ht="14.25">
      <c r="AA87" s="27">
        <f t="shared" si="13"/>
        <v>69</v>
      </c>
      <c r="AB87" s="3">
        <v>-0.071</v>
      </c>
      <c r="AD87" s="1">
        <f t="shared" si="11"/>
        <v>34.201002981128745</v>
      </c>
      <c r="AE87" s="1">
        <f t="shared" si="12"/>
        <v>34.201002981128745</v>
      </c>
    </row>
    <row r="88" spans="27:31" ht="14.25">
      <c r="AA88" s="27">
        <f t="shared" si="13"/>
        <v>70</v>
      </c>
      <c r="AB88" s="3">
        <v>0.095</v>
      </c>
      <c r="AD88" s="1">
        <f t="shared" si="11"/>
        <v>37.45009826433598</v>
      </c>
      <c r="AE88" s="1">
        <f t="shared" si="12"/>
        <v>37.45009826433598</v>
      </c>
    </row>
    <row r="89" spans="27:31" ht="14.25">
      <c r="AA89" s="27">
        <f t="shared" si="13"/>
        <v>71</v>
      </c>
      <c r="AB89" s="3">
        <v>0.042</v>
      </c>
      <c r="AD89" s="1">
        <f t="shared" si="11"/>
        <v>39.02300239143809</v>
      </c>
      <c r="AE89" s="1">
        <f t="shared" si="12"/>
        <v>39.02300239143809</v>
      </c>
    </row>
    <row r="90" spans="27:31" ht="14.25">
      <c r="AA90" s="27">
        <f t="shared" si="13"/>
        <v>72</v>
      </c>
      <c r="AB90" s="3">
        <v>0.062</v>
      </c>
      <c r="AD90" s="1">
        <f t="shared" si="11"/>
        <v>41.44242853970726</v>
      </c>
      <c r="AE90" s="1">
        <f t="shared" si="12"/>
        <v>41.44242853970726</v>
      </c>
    </row>
    <row r="91" spans="26:31" ht="14.25">
      <c r="Z91" s="1">
        <f>Z79+1</f>
        <v>1986</v>
      </c>
      <c r="AA91" s="27">
        <f t="shared" si="13"/>
        <v>73</v>
      </c>
      <c r="AB91" s="3">
        <v>0.134</v>
      </c>
      <c r="AD91" s="1">
        <f t="shared" si="11"/>
        <v>46.99571396402803</v>
      </c>
      <c r="AE91" s="1" t="str">
        <f t="shared" si="12"/>
        <v>No</v>
      </c>
    </row>
    <row r="92" spans="27:31" ht="14.25">
      <c r="AA92" s="27">
        <f t="shared" si="13"/>
        <v>74</v>
      </c>
      <c r="AB92" s="3">
        <v>0.099</v>
      </c>
      <c r="AD92" s="1">
        <f t="shared" si="11"/>
        <v>51.6482896464668</v>
      </c>
      <c r="AE92" s="1" t="str">
        <f t="shared" si="12"/>
        <v>No</v>
      </c>
    </row>
    <row r="93" spans="27:31" ht="14.25">
      <c r="AA93" s="27">
        <f t="shared" si="13"/>
        <v>75</v>
      </c>
      <c r="AB93" s="3">
        <v>-0.126</v>
      </c>
      <c r="AD93" s="1">
        <f t="shared" si="11"/>
        <v>45.14060515101198</v>
      </c>
      <c r="AE93" s="1" t="str">
        <f t="shared" si="12"/>
        <v>No</v>
      </c>
    </row>
    <row r="94" spans="27:31" ht="14.25">
      <c r="AA94" s="27">
        <f t="shared" si="13"/>
        <v>76</v>
      </c>
      <c r="AB94" s="3">
        <v>0.043</v>
      </c>
      <c r="AD94" s="1">
        <f t="shared" si="11"/>
        <v>47.081651172505495</v>
      </c>
      <c r="AE94" s="1" t="str">
        <f t="shared" si="12"/>
        <v>No</v>
      </c>
    </row>
    <row r="95" spans="27:31" ht="14.25">
      <c r="AA95" s="27">
        <f t="shared" si="13"/>
        <v>77</v>
      </c>
      <c r="AB95" s="3">
        <v>0.045</v>
      </c>
      <c r="AD95" s="1">
        <f t="shared" si="11"/>
        <v>49.20032547526824</v>
      </c>
      <c r="AE95" s="1" t="str">
        <f t="shared" si="12"/>
        <v>No</v>
      </c>
    </row>
    <row r="96" spans="27:31" ht="14.25">
      <c r="AA96" s="27">
        <f t="shared" si="13"/>
        <v>78</v>
      </c>
      <c r="AB96" s="3">
        <v>-0.032</v>
      </c>
      <c r="AD96" s="1">
        <f t="shared" si="11"/>
        <v>47.625915060059654</v>
      </c>
      <c r="AE96" s="1" t="str">
        <f t="shared" si="12"/>
        <v>No</v>
      </c>
    </row>
    <row r="97" spans="27:31" ht="14.25">
      <c r="AA97" s="27">
        <f t="shared" si="13"/>
        <v>79</v>
      </c>
      <c r="AB97" s="3">
        <v>-0.015</v>
      </c>
      <c r="AD97" s="1">
        <f t="shared" si="11"/>
        <v>46.91152633415876</v>
      </c>
      <c r="AE97" s="1" t="str">
        <f t="shared" si="12"/>
        <v>No</v>
      </c>
    </row>
    <row r="98" spans="27:31" ht="14.25">
      <c r="AA98" s="27">
        <f t="shared" si="13"/>
        <v>80</v>
      </c>
      <c r="AB98" s="3">
        <v>-0.081</v>
      </c>
      <c r="AD98" s="1">
        <f t="shared" si="11"/>
        <v>43.1116927010919</v>
      </c>
      <c r="AE98" s="1" t="str">
        <f t="shared" si="12"/>
        <v>No</v>
      </c>
    </row>
    <row r="99" spans="27:31" ht="14.25">
      <c r="AA99" s="27">
        <f t="shared" si="13"/>
        <v>81</v>
      </c>
      <c r="AB99" s="3">
        <v>0.073</v>
      </c>
      <c r="AD99" s="1">
        <f t="shared" si="11"/>
        <v>46.258846268271604</v>
      </c>
      <c r="AE99" s="1" t="str">
        <f t="shared" si="12"/>
        <v>No</v>
      </c>
    </row>
    <row r="100" spans="27:31" ht="14.25">
      <c r="AA100" s="27">
        <f t="shared" si="13"/>
        <v>82</v>
      </c>
      <c r="AB100" s="3">
        <v>-0.022</v>
      </c>
      <c r="AD100" s="1">
        <f t="shared" si="11"/>
        <v>45.24115165036963</v>
      </c>
      <c r="AE100" s="1" t="str">
        <f t="shared" si="12"/>
        <v>No</v>
      </c>
    </row>
    <row r="101" spans="27:31" ht="14.25">
      <c r="AA101" s="27">
        <f t="shared" si="13"/>
        <v>83</v>
      </c>
      <c r="AB101" s="3">
        <v>-0.132</v>
      </c>
      <c r="AD101" s="1">
        <f t="shared" si="11"/>
        <v>39.26931963252084</v>
      </c>
      <c r="AE101" s="1" t="str">
        <f t="shared" si="12"/>
        <v>No</v>
      </c>
    </row>
    <row r="102" spans="27:31" ht="14.25">
      <c r="AA102" s="27">
        <f t="shared" si="13"/>
        <v>84</v>
      </c>
      <c r="AB102" s="3">
        <v>0.049</v>
      </c>
      <c r="AD102" s="1">
        <f t="shared" si="11"/>
        <v>41.19351629451436</v>
      </c>
      <c r="AE102" s="1" t="str">
        <f t="shared" si="12"/>
        <v>No</v>
      </c>
    </row>
    <row r="103" spans="26:31" ht="14.25">
      <c r="Z103" s="1">
        <f>Z91+1</f>
        <v>1987</v>
      </c>
      <c r="AA103" s="27">
        <f t="shared" si="13"/>
        <v>85</v>
      </c>
      <c r="AB103" s="3">
        <v>0.056</v>
      </c>
      <c r="AD103" s="1">
        <f t="shared" si="11"/>
        <v>43.500353207007166</v>
      </c>
      <c r="AE103" s="1" t="str">
        <f t="shared" si="12"/>
        <v>No</v>
      </c>
    </row>
    <row r="104" spans="27:31" ht="14.25">
      <c r="AA104" s="27">
        <f t="shared" si="13"/>
        <v>86</v>
      </c>
      <c r="AB104" s="3">
        <v>0.04</v>
      </c>
      <c r="AD104" s="1">
        <f t="shared" si="11"/>
        <v>45.24036733528745</v>
      </c>
      <c r="AE104" s="1" t="str">
        <f t="shared" si="12"/>
        <v>No</v>
      </c>
    </row>
    <row r="105" spans="27:31" ht="14.25">
      <c r="AA105" s="27">
        <f t="shared" si="13"/>
        <v>87</v>
      </c>
      <c r="AB105" s="3">
        <v>-0.114</v>
      </c>
      <c r="AD105" s="1">
        <f t="shared" si="11"/>
        <v>40.08296545906468</v>
      </c>
      <c r="AE105" s="1" t="str">
        <f t="shared" si="12"/>
        <v>No</v>
      </c>
    </row>
    <row r="106" spans="27:31" ht="14.25">
      <c r="AA106" s="27">
        <f t="shared" si="13"/>
        <v>88</v>
      </c>
      <c r="AB106" s="3">
        <v>-0.06</v>
      </c>
      <c r="AD106" s="1">
        <f t="shared" si="11"/>
        <v>37.6779875315208</v>
      </c>
      <c r="AE106" s="1" t="str">
        <f t="shared" si="12"/>
        <v>No</v>
      </c>
    </row>
    <row r="107" spans="27:31" ht="14.25">
      <c r="AA107" s="27">
        <f t="shared" si="13"/>
        <v>89</v>
      </c>
      <c r="AB107" s="3">
        <v>-0.037</v>
      </c>
      <c r="AD107" s="1">
        <f t="shared" si="11"/>
        <v>36.28390199285453</v>
      </c>
      <c r="AE107" s="1" t="str">
        <f t="shared" si="12"/>
        <v>No</v>
      </c>
    </row>
    <row r="108" spans="27:31" ht="14.25">
      <c r="AA108" s="27">
        <f t="shared" si="13"/>
        <v>90</v>
      </c>
      <c r="AB108" s="3">
        <v>-0.061</v>
      </c>
      <c r="AD108" s="1">
        <f t="shared" si="11"/>
        <v>34.070583971290404</v>
      </c>
      <c r="AE108" s="1" t="str">
        <f t="shared" si="12"/>
        <v>No</v>
      </c>
    </row>
    <row r="109" spans="27:31" ht="14.25">
      <c r="AA109" s="27">
        <f t="shared" si="13"/>
        <v>91</v>
      </c>
      <c r="AB109" s="3">
        <v>0.127</v>
      </c>
      <c r="AD109" s="1">
        <f t="shared" si="11"/>
        <v>38.397548135644286</v>
      </c>
      <c r="AE109" s="1" t="str">
        <f t="shared" si="12"/>
        <v>No</v>
      </c>
    </row>
    <row r="110" spans="27:31" ht="14.25">
      <c r="AA110" s="27">
        <f t="shared" si="13"/>
        <v>92</v>
      </c>
      <c r="AB110" s="3">
        <v>-0.013</v>
      </c>
      <c r="AD110" s="1">
        <f t="shared" si="11"/>
        <v>37.89838000988091</v>
      </c>
      <c r="AE110" s="1" t="str">
        <f t="shared" si="12"/>
        <v>No</v>
      </c>
    </row>
    <row r="111" spans="27:31" ht="14.25">
      <c r="AA111" s="27">
        <f t="shared" si="13"/>
        <v>93</v>
      </c>
      <c r="AB111" s="3">
        <v>-0.069</v>
      </c>
      <c r="AD111" s="1">
        <f t="shared" si="11"/>
        <v>35.28339178919913</v>
      </c>
      <c r="AE111" s="1" t="str">
        <f t="shared" si="12"/>
        <v>No</v>
      </c>
    </row>
    <row r="112" spans="27:31" ht="14.25">
      <c r="AA112" s="27">
        <f t="shared" si="13"/>
        <v>94</v>
      </c>
      <c r="AB112" s="3">
        <v>0.002</v>
      </c>
      <c r="AD112" s="1">
        <f t="shared" si="11"/>
        <v>35.35395857277753</v>
      </c>
      <c r="AE112" s="1" t="str">
        <f t="shared" si="12"/>
        <v>No</v>
      </c>
    </row>
    <row r="113" spans="27:31" ht="14.25">
      <c r="AA113" s="27">
        <f t="shared" si="13"/>
        <v>95</v>
      </c>
      <c r="AB113" s="3">
        <v>-0.045</v>
      </c>
      <c r="AD113" s="1">
        <f t="shared" si="11"/>
        <v>33.76303043700254</v>
      </c>
      <c r="AE113" s="1" t="str">
        <f t="shared" si="12"/>
        <v>No</v>
      </c>
    </row>
    <row r="114" spans="27:31" ht="14.25">
      <c r="AA114" s="27">
        <f t="shared" si="13"/>
        <v>96</v>
      </c>
      <c r="AB114" s="3">
        <v>0.028</v>
      </c>
      <c r="AD114" s="1">
        <f t="shared" si="11"/>
        <v>34.70839528923862</v>
      </c>
      <c r="AE114" s="1" t="str">
        <f t="shared" si="12"/>
        <v>No</v>
      </c>
    </row>
    <row r="115" spans="26:31" ht="14.25">
      <c r="Z115" s="1">
        <f>Z103+1</f>
        <v>1988</v>
      </c>
      <c r="AA115" s="27">
        <f t="shared" si="13"/>
        <v>97</v>
      </c>
      <c r="AB115" s="3">
        <v>0</v>
      </c>
      <c r="AD115" s="1">
        <f t="shared" si="11"/>
        <v>34.70839528923862</v>
      </c>
      <c r="AE115" s="1" t="str">
        <f t="shared" si="12"/>
        <v>No</v>
      </c>
    </row>
    <row r="116" spans="27:31" ht="14.25">
      <c r="AA116" s="27">
        <f t="shared" si="13"/>
        <v>98</v>
      </c>
      <c r="AB116" s="3">
        <v>-0.072</v>
      </c>
      <c r="AD116" s="1">
        <f t="shared" si="11"/>
        <v>32.20939082841344</v>
      </c>
      <c r="AE116" s="1" t="str">
        <f t="shared" si="12"/>
        <v>No</v>
      </c>
    </row>
    <row r="117" spans="27:31" ht="14.25">
      <c r="AA117" s="27">
        <f t="shared" si="13"/>
        <v>99</v>
      </c>
      <c r="AB117" s="3">
        <v>-0.028</v>
      </c>
      <c r="AD117" s="1">
        <f t="shared" si="11"/>
        <v>31.307527885217862</v>
      </c>
      <c r="AE117" s="1" t="str">
        <f t="shared" si="12"/>
        <v>No</v>
      </c>
    </row>
    <row r="118" spans="27:31" ht="14.25">
      <c r="AA118" s="27">
        <f t="shared" si="13"/>
        <v>100</v>
      </c>
      <c r="AB118" s="3">
        <v>0.184</v>
      </c>
      <c r="AD118" s="1">
        <f t="shared" si="11"/>
        <v>37.068113016097946</v>
      </c>
      <c r="AE118" s="1" t="str">
        <f t="shared" si="12"/>
        <v>No</v>
      </c>
    </row>
    <row r="119" spans="27:31" ht="14.25">
      <c r="AA119" s="27">
        <f t="shared" si="13"/>
        <v>101</v>
      </c>
      <c r="AB119" s="3">
        <v>0.23</v>
      </c>
      <c r="AD119" s="1">
        <f t="shared" si="11"/>
        <v>45.59377900980047</v>
      </c>
      <c r="AE119" s="1" t="str">
        <f t="shared" si="12"/>
        <v>No</v>
      </c>
    </row>
    <row r="120" spans="27:31" ht="14.25">
      <c r="AA120" s="27">
        <f t="shared" si="13"/>
        <v>102</v>
      </c>
      <c r="AB120" s="3">
        <v>0.006</v>
      </c>
      <c r="AD120" s="1">
        <f t="shared" si="11"/>
        <v>45.86734168385927</v>
      </c>
      <c r="AE120" s="1" t="str">
        <f t="shared" si="12"/>
        <v>No</v>
      </c>
    </row>
    <row r="121" spans="27:31" ht="14.25">
      <c r="AA121" s="27">
        <f t="shared" si="13"/>
        <v>103</v>
      </c>
      <c r="AB121" s="3">
        <v>0.034</v>
      </c>
      <c r="AD121" s="1">
        <f t="shared" si="11"/>
        <v>47.42683130111049</v>
      </c>
      <c r="AE121" s="1" t="str">
        <f t="shared" si="12"/>
        <v>No</v>
      </c>
    </row>
    <row r="122" spans="27:31" ht="14.25">
      <c r="AA122" s="27">
        <f t="shared" si="13"/>
        <v>104</v>
      </c>
      <c r="AB122" s="3">
        <v>-0.016</v>
      </c>
      <c r="AD122" s="1">
        <f t="shared" si="11"/>
        <v>46.668002000292724</v>
      </c>
      <c r="AE122" s="1" t="str">
        <f t="shared" si="12"/>
        <v>No</v>
      </c>
    </row>
    <row r="123" spans="27:31" ht="14.25">
      <c r="AA123" s="27">
        <f t="shared" si="13"/>
        <v>105</v>
      </c>
      <c r="AB123" s="3">
        <v>0.116</v>
      </c>
      <c r="AD123" s="1">
        <f t="shared" si="11"/>
        <v>52.081490232326686</v>
      </c>
      <c r="AE123" s="1" t="str">
        <f t="shared" si="12"/>
        <v>No</v>
      </c>
    </row>
    <row r="124" spans="27:31" ht="14.25">
      <c r="AA124" s="27">
        <f t="shared" si="13"/>
        <v>106</v>
      </c>
      <c r="AB124" s="3">
        <v>-0.013</v>
      </c>
      <c r="AD124" s="1">
        <f t="shared" si="11"/>
        <v>51.40443085930644</v>
      </c>
      <c r="AE124" s="1" t="str">
        <f t="shared" si="12"/>
        <v>No</v>
      </c>
    </row>
    <row r="125" spans="27:31" ht="14.25">
      <c r="AA125" s="27">
        <f t="shared" si="13"/>
        <v>107</v>
      </c>
      <c r="AB125" s="3">
        <v>0.081</v>
      </c>
      <c r="AD125" s="1">
        <f t="shared" si="11"/>
        <v>55.56818975891026</v>
      </c>
      <c r="AE125" s="1" t="str">
        <f t="shared" si="12"/>
        <v>No</v>
      </c>
    </row>
    <row r="126" spans="27:31" ht="14.25">
      <c r="AA126" s="27">
        <f t="shared" si="13"/>
        <v>108</v>
      </c>
      <c r="AB126" s="3">
        <v>-0.058</v>
      </c>
      <c r="AD126" s="1">
        <f t="shared" si="11"/>
        <v>52.34523475289346</v>
      </c>
      <c r="AE126" s="1" t="str">
        <f t="shared" si="12"/>
        <v>No</v>
      </c>
    </row>
    <row r="127" spans="26:31" ht="14.25">
      <c r="Z127" s="1">
        <f>Z115+1</f>
        <v>1989</v>
      </c>
      <c r="AA127" s="27">
        <f t="shared" si="13"/>
        <v>109</v>
      </c>
      <c r="AB127" s="3">
        <v>0.019</v>
      </c>
      <c r="AD127" s="1">
        <f t="shared" si="11"/>
        <v>53.33979421319843</v>
      </c>
      <c r="AE127" s="1" t="str">
        <f t="shared" si="12"/>
        <v>No</v>
      </c>
    </row>
    <row r="128" spans="27:31" ht="14.25">
      <c r="AA128" s="27">
        <f t="shared" si="13"/>
        <v>110</v>
      </c>
      <c r="AB128" s="3">
        <v>-0.022</v>
      </c>
      <c r="AD128" s="1">
        <f t="shared" si="11"/>
        <v>52.16631874050807</v>
      </c>
      <c r="AE128" s="1" t="str">
        <f t="shared" si="12"/>
        <v>No</v>
      </c>
    </row>
    <row r="129" spans="27:31" ht="14.25">
      <c r="AA129" s="27">
        <f t="shared" si="13"/>
        <v>111</v>
      </c>
      <c r="AB129" s="3">
        <v>0.075</v>
      </c>
      <c r="AD129" s="1">
        <f t="shared" si="11"/>
        <v>56.07879264604617</v>
      </c>
      <c r="AE129" s="1" t="str">
        <f t="shared" si="12"/>
        <v>No</v>
      </c>
    </row>
    <row r="130" spans="27:31" ht="14.25">
      <c r="AA130" s="27">
        <f t="shared" si="13"/>
        <v>112</v>
      </c>
      <c r="AB130" s="3">
        <v>0.094</v>
      </c>
      <c r="AD130" s="1">
        <f t="shared" si="11"/>
        <v>61.350199154774515</v>
      </c>
      <c r="AE130" s="1" t="str">
        <f t="shared" si="12"/>
        <v>No</v>
      </c>
    </row>
    <row r="131" spans="27:31" ht="14.25">
      <c r="AA131" s="27">
        <f t="shared" si="13"/>
        <v>113</v>
      </c>
      <c r="AB131" s="3">
        <v>-0.114</v>
      </c>
      <c r="AD131" s="1">
        <f t="shared" si="11"/>
        <v>54.35627645113022</v>
      </c>
      <c r="AE131" s="1" t="str">
        <f t="shared" si="12"/>
        <v>No</v>
      </c>
    </row>
    <row r="132" spans="27:31" ht="14.25">
      <c r="AA132" s="27">
        <f t="shared" si="13"/>
        <v>114</v>
      </c>
      <c r="AB132" s="3">
        <v>0.146</v>
      </c>
      <c r="AD132" s="1">
        <f t="shared" si="11"/>
        <v>62.29229281299523</v>
      </c>
      <c r="AE132" s="1" t="str">
        <f t="shared" si="12"/>
        <v>No</v>
      </c>
    </row>
    <row r="133" spans="27:31" ht="14.25">
      <c r="AA133" s="27">
        <f t="shared" si="13"/>
        <v>115</v>
      </c>
      <c r="AB133" s="3">
        <v>-0.096</v>
      </c>
      <c r="AD133" s="1">
        <f t="shared" si="11"/>
        <v>56.31223270294769</v>
      </c>
      <c r="AE133" s="1" t="str">
        <f t="shared" si="12"/>
        <v>No</v>
      </c>
    </row>
    <row r="134" spans="27:31" ht="14.25">
      <c r="AA134" s="27">
        <f t="shared" si="13"/>
        <v>116</v>
      </c>
      <c r="AB134" s="3">
        <v>0.024</v>
      </c>
      <c r="AD134" s="1">
        <f t="shared" si="11"/>
        <v>57.663726287818434</v>
      </c>
      <c r="AE134" s="1" t="str">
        <f t="shared" si="12"/>
        <v>No</v>
      </c>
    </row>
    <row r="135" spans="27:31" ht="14.25">
      <c r="AA135" s="27">
        <f t="shared" si="13"/>
        <v>117</v>
      </c>
      <c r="AB135" s="3">
        <v>0.02</v>
      </c>
      <c r="AD135" s="1">
        <f t="shared" si="11"/>
        <v>58.81700081357481</v>
      </c>
      <c r="AE135" s="1" t="str">
        <f t="shared" si="12"/>
        <v>No</v>
      </c>
    </row>
    <row r="136" spans="27:31" ht="14.25">
      <c r="AA136" s="27">
        <f t="shared" si="13"/>
        <v>118</v>
      </c>
      <c r="AB136" s="3">
        <v>-0.002</v>
      </c>
      <c r="AD136" s="1">
        <f t="shared" si="11"/>
        <v>58.699366811947655</v>
      </c>
      <c r="AE136" s="1" t="str">
        <f t="shared" si="12"/>
        <v>No</v>
      </c>
    </row>
    <row r="137" spans="27:31" ht="14.25">
      <c r="AA137" s="27">
        <f t="shared" si="13"/>
        <v>119</v>
      </c>
      <c r="AB137" s="3">
        <v>-0.076</v>
      </c>
      <c r="AD137" s="1">
        <f t="shared" si="11"/>
        <v>54.238214934239636</v>
      </c>
      <c r="AE137" s="1" t="str">
        <f t="shared" si="12"/>
        <v>No</v>
      </c>
    </row>
    <row r="138" spans="27:31" ht="14.25">
      <c r="AA138" s="27">
        <f t="shared" si="13"/>
        <v>120</v>
      </c>
      <c r="AB138" s="3">
        <v>0.129</v>
      </c>
      <c r="AD138" s="1">
        <f t="shared" si="11"/>
        <v>61.23494466075655</v>
      </c>
      <c r="AE138" s="1" t="str">
        <f t="shared" si="12"/>
        <v>No</v>
      </c>
    </row>
    <row r="139" spans="26:31" ht="14.25">
      <c r="Z139" s="1">
        <f>Z127+1</f>
        <v>1990</v>
      </c>
      <c r="AA139" s="27">
        <f t="shared" si="13"/>
        <v>121</v>
      </c>
      <c r="AB139" s="3">
        <v>-0.122</v>
      </c>
      <c r="AD139" s="1">
        <f t="shared" si="11"/>
        <v>53.76428141214425</v>
      </c>
      <c r="AE139" s="1" t="str">
        <f t="shared" si="12"/>
        <v>No</v>
      </c>
    </row>
    <row r="140" spans="27:31" ht="14.25">
      <c r="AA140" s="27">
        <f t="shared" si="13"/>
        <v>122</v>
      </c>
      <c r="AB140" s="3">
        <v>-0.01</v>
      </c>
      <c r="AD140" s="1">
        <f t="shared" si="11"/>
        <v>53.22663859802281</v>
      </c>
      <c r="AE140" s="1" t="str">
        <f t="shared" si="12"/>
        <v>No</v>
      </c>
    </row>
    <row r="141" spans="27:31" ht="14.25">
      <c r="AA141" s="27">
        <f t="shared" si="13"/>
        <v>123</v>
      </c>
      <c r="AB141" s="3">
        <v>0.155</v>
      </c>
      <c r="AD141" s="1">
        <f aca="true" t="shared" si="14" ref="AD141:AD204">AD140*(1+AB141)</f>
        <v>61.47676758071635</v>
      </c>
      <c r="AE141" s="1" t="str">
        <f t="shared" si="12"/>
        <v>No</v>
      </c>
    </row>
    <row r="142" spans="27:31" ht="14.25">
      <c r="AA142" s="27">
        <f t="shared" si="13"/>
        <v>124</v>
      </c>
      <c r="AB142" s="3">
        <v>0.018</v>
      </c>
      <c r="AD142" s="1">
        <f t="shared" si="14"/>
        <v>62.58334939716924</v>
      </c>
      <c r="AE142" s="1" t="str">
        <f t="shared" si="12"/>
        <v>No</v>
      </c>
    </row>
    <row r="143" spans="27:31" ht="14.25">
      <c r="AA143" s="27">
        <f t="shared" si="13"/>
        <v>125</v>
      </c>
      <c r="AB143" s="3">
        <v>0.007</v>
      </c>
      <c r="AD143" s="1">
        <f t="shared" si="14"/>
        <v>63.02143284294942</v>
      </c>
      <c r="AE143" s="1" t="str">
        <f t="shared" si="12"/>
        <v>No</v>
      </c>
    </row>
    <row r="144" spans="27:31" ht="14.25">
      <c r="AA144" s="27">
        <f t="shared" si="13"/>
        <v>126</v>
      </c>
      <c r="AB144" s="3">
        <v>0.062</v>
      </c>
      <c r="AD144" s="1">
        <f t="shared" si="14"/>
        <v>66.92876167921229</v>
      </c>
      <c r="AE144" s="1" t="str">
        <f t="shared" si="12"/>
        <v>No</v>
      </c>
    </row>
    <row r="145" spans="27:31" ht="14.25">
      <c r="AA145" s="27">
        <f t="shared" si="13"/>
        <v>127</v>
      </c>
      <c r="AB145" s="3">
        <v>0.292</v>
      </c>
      <c r="AD145" s="1">
        <f t="shared" si="14"/>
        <v>86.47196008954228</v>
      </c>
      <c r="AE145" s="1" t="str">
        <f t="shared" si="12"/>
        <v>No</v>
      </c>
    </row>
    <row r="146" spans="27:31" ht="14.25">
      <c r="AA146" s="27">
        <f t="shared" si="13"/>
        <v>128</v>
      </c>
      <c r="AB146" s="3">
        <v>0.135</v>
      </c>
      <c r="AD146" s="1">
        <f t="shared" si="14"/>
        <v>98.14567470163048</v>
      </c>
      <c r="AE146" s="1" t="str">
        <f t="shared" si="12"/>
        <v>No</v>
      </c>
    </row>
    <row r="147" spans="27:31" ht="14.25">
      <c r="AA147" s="27">
        <f t="shared" si="13"/>
        <v>129</v>
      </c>
      <c r="AB147" s="3">
        <v>0.138</v>
      </c>
      <c r="AD147" s="1">
        <f t="shared" si="14"/>
        <v>111.68977781045548</v>
      </c>
      <c r="AE147" s="1" t="str">
        <f aca="true" t="shared" si="15" ref="AE147:AE210">IF(AND(AA147&gt;=startm,AA147&lt;=endm),AD147,"No")</f>
        <v>No</v>
      </c>
    </row>
    <row r="148" spans="27:31" ht="14.25">
      <c r="AA148" s="27">
        <f t="shared" si="13"/>
        <v>130</v>
      </c>
      <c r="AB148" s="3">
        <v>-0.088</v>
      </c>
      <c r="AD148" s="1">
        <f t="shared" si="14"/>
        <v>101.86107736313541</v>
      </c>
      <c r="AE148" s="1" t="str">
        <f t="shared" si="15"/>
        <v>No</v>
      </c>
    </row>
    <row r="149" spans="27:31" ht="14.25">
      <c r="AA149" s="27">
        <f aca="true" t="shared" si="16" ref="AA149:AA212">AA148+1</f>
        <v>131</v>
      </c>
      <c r="AB149" s="3">
        <v>-0.076</v>
      </c>
      <c r="AD149" s="1">
        <f t="shared" si="14"/>
        <v>94.11963548353712</v>
      </c>
      <c r="AE149" s="1" t="str">
        <f t="shared" si="15"/>
        <v>No</v>
      </c>
    </row>
    <row r="150" spans="27:31" ht="14.25">
      <c r="AA150" s="27">
        <f t="shared" si="16"/>
        <v>132</v>
      </c>
      <c r="AB150" s="3">
        <v>-0.124</v>
      </c>
      <c r="AD150" s="1">
        <f t="shared" si="14"/>
        <v>82.44880068357853</v>
      </c>
      <c r="AE150" s="1" t="str">
        <f t="shared" si="15"/>
        <v>No</v>
      </c>
    </row>
    <row r="151" spans="26:31" ht="14.25">
      <c r="Z151" s="1">
        <f>Z139+1</f>
        <v>1991</v>
      </c>
      <c r="AA151" s="27">
        <f t="shared" si="16"/>
        <v>133</v>
      </c>
      <c r="AB151" s="3">
        <v>-0.063</v>
      </c>
      <c r="AD151" s="1">
        <f t="shared" si="14"/>
        <v>77.25452624051309</v>
      </c>
      <c r="AE151" s="1" t="str">
        <f t="shared" si="15"/>
        <v>No</v>
      </c>
    </row>
    <row r="152" spans="27:31" ht="14.25">
      <c r="AA152" s="27">
        <f t="shared" si="16"/>
        <v>134</v>
      </c>
      <c r="AB152" s="3">
        <v>0.242</v>
      </c>
      <c r="AD152" s="1">
        <f t="shared" si="14"/>
        <v>95.95012159071726</v>
      </c>
      <c r="AE152" s="1" t="str">
        <f t="shared" si="15"/>
        <v>No</v>
      </c>
    </row>
    <row r="153" spans="27:31" ht="14.25">
      <c r="AA153" s="27">
        <f t="shared" si="16"/>
        <v>135</v>
      </c>
      <c r="AB153" s="3">
        <v>-0.043</v>
      </c>
      <c r="AD153" s="1">
        <f t="shared" si="14"/>
        <v>91.82426636231641</v>
      </c>
      <c r="AE153" s="1" t="str">
        <f t="shared" si="15"/>
        <v>No</v>
      </c>
    </row>
    <row r="154" spans="27:31" ht="14.25">
      <c r="AA154" s="27">
        <f t="shared" si="16"/>
        <v>136</v>
      </c>
      <c r="AB154" s="3">
        <v>0.057</v>
      </c>
      <c r="AD154" s="1">
        <f t="shared" si="14"/>
        <v>97.05824954496843</v>
      </c>
      <c r="AE154" s="1" t="str">
        <f t="shared" si="15"/>
        <v>No</v>
      </c>
    </row>
    <row r="155" spans="27:31" ht="14.25">
      <c r="AA155" s="27">
        <f t="shared" si="16"/>
        <v>137</v>
      </c>
      <c r="AB155" s="3">
        <v>0.058</v>
      </c>
      <c r="AD155" s="1">
        <f t="shared" si="14"/>
        <v>102.6876280185766</v>
      </c>
      <c r="AE155" s="1" t="str">
        <f t="shared" si="15"/>
        <v>No</v>
      </c>
    </row>
    <row r="156" spans="27:31" ht="14.25">
      <c r="AA156" s="27">
        <f t="shared" si="16"/>
        <v>138</v>
      </c>
      <c r="AB156" s="3">
        <v>-0.029</v>
      </c>
      <c r="AD156" s="1">
        <f t="shared" si="14"/>
        <v>99.70968680603788</v>
      </c>
      <c r="AE156" s="1" t="str">
        <f t="shared" si="15"/>
        <v>No</v>
      </c>
    </row>
    <row r="157" spans="27:31" ht="14.25">
      <c r="AA157" s="27">
        <f t="shared" si="16"/>
        <v>139</v>
      </c>
      <c r="AB157" s="3">
        <v>0.286</v>
      </c>
      <c r="AD157" s="1">
        <f t="shared" si="14"/>
        <v>128.22665723256472</v>
      </c>
      <c r="AE157" s="1" t="str">
        <f t="shared" si="15"/>
        <v>No</v>
      </c>
    </row>
    <row r="158" spans="27:31" ht="14.25">
      <c r="AA158" s="27">
        <f t="shared" si="16"/>
        <v>140</v>
      </c>
      <c r="AB158" s="3">
        <v>0.1</v>
      </c>
      <c r="AD158" s="1">
        <f t="shared" si="14"/>
        <v>141.0493229558212</v>
      </c>
      <c r="AE158" s="1" t="str">
        <f t="shared" si="15"/>
        <v>No</v>
      </c>
    </row>
    <row r="159" spans="27:31" ht="14.25">
      <c r="AA159" s="27">
        <f t="shared" si="16"/>
        <v>141</v>
      </c>
      <c r="AB159" s="3">
        <v>0.05</v>
      </c>
      <c r="AD159" s="1">
        <f t="shared" si="14"/>
        <v>148.10178910361228</v>
      </c>
      <c r="AE159" s="1" t="str">
        <f t="shared" si="15"/>
        <v>No</v>
      </c>
    </row>
    <row r="160" spans="27:31" ht="14.25">
      <c r="AA160" s="27">
        <f t="shared" si="16"/>
        <v>142</v>
      </c>
      <c r="AB160" s="3">
        <v>0.002</v>
      </c>
      <c r="AD160" s="1">
        <f t="shared" si="14"/>
        <v>148.3979926818195</v>
      </c>
      <c r="AE160" s="1" t="str">
        <f t="shared" si="15"/>
        <v>No</v>
      </c>
    </row>
    <row r="161" spans="27:31" ht="14.25">
      <c r="AA161" s="27">
        <f t="shared" si="16"/>
        <v>143</v>
      </c>
      <c r="AB161" s="3">
        <v>0.007</v>
      </c>
      <c r="AD161" s="1">
        <f t="shared" si="14"/>
        <v>149.43677863059222</v>
      </c>
      <c r="AE161" s="1" t="str">
        <f t="shared" si="15"/>
        <v>No</v>
      </c>
    </row>
    <row r="162" spans="27:31" ht="14.25">
      <c r="AA162" s="27">
        <f t="shared" si="16"/>
        <v>144</v>
      </c>
      <c r="AB162" s="3">
        <v>0.003</v>
      </c>
      <c r="AD162" s="1">
        <f t="shared" si="14"/>
        <v>149.88508896648398</v>
      </c>
      <c r="AE162" s="1" t="str">
        <f t="shared" si="15"/>
        <v>No</v>
      </c>
    </row>
    <row r="163" spans="26:31" ht="14.25">
      <c r="Z163" s="1">
        <f>Z151+1</f>
        <v>1992</v>
      </c>
      <c r="AA163" s="27">
        <f t="shared" si="16"/>
        <v>145</v>
      </c>
      <c r="AB163" s="3">
        <v>0.206</v>
      </c>
      <c r="AD163" s="1">
        <f t="shared" si="14"/>
        <v>180.76141729357968</v>
      </c>
      <c r="AE163" s="1" t="str">
        <f t="shared" si="15"/>
        <v>No</v>
      </c>
    </row>
    <row r="164" spans="27:31" ht="14.25">
      <c r="AA164" s="27">
        <f t="shared" si="16"/>
        <v>146</v>
      </c>
      <c r="AB164" s="3">
        <v>0.311</v>
      </c>
      <c r="AD164" s="1">
        <f t="shared" si="14"/>
        <v>236.97821807188296</v>
      </c>
      <c r="AE164" s="1" t="str">
        <f t="shared" si="15"/>
        <v>No</v>
      </c>
    </row>
    <row r="165" spans="27:31" ht="14.25">
      <c r="AA165" s="27">
        <f t="shared" si="16"/>
        <v>147</v>
      </c>
      <c r="AB165" s="3">
        <v>0.42</v>
      </c>
      <c r="AD165" s="1">
        <f t="shared" si="14"/>
        <v>336.5090696620738</v>
      </c>
      <c r="AE165" s="1" t="str">
        <f t="shared" si="15"/>
        <v>No</v>
      </c>
    </row>
    <row r="166" spans="27:31" ht="14.25">
      <c r="AA166" s="27">
        <f t="shared" si="16"/>
        <v>148</v>
      </c>
      <c r="AB166" s="3">
        <v>-0.093</v>
      </c>
      <c r="AD166" s="1">
        <f t="shared" si="14"/>
        <v>305.2137261835009</v>
      </c>
      <c r="AE166" s="1" t="str">
        <f t="shared" si="15"/>
        <v>No</v>
      </c>
    </row>
    <row r="167" spans="27:31" ht="14.25">
      <c r="AA167" s="27">
        <f t="shared" si="16"/>
        <v>149</v>
      </c>
      <c r="AB167" s="3">
        <v>-0.227</v>
      </c>
      <c r="AD167" s="1">
        <f t="shared" si="14"/>
        <v>235.9302103398462</v>
      </c>
      <c r="AE167" s="1" t="str">
        <f t="shared" si="15"/>
        <v>No</v>
      </c>
    </row>
    <row r="168" spans="27:31" ht="14.25">
      <c r="AA168" s="27">
        <f t="shared" si="16"/>
        <v>150</v>
      </c>
      <c r="AB168" s="3">
        <v>0.025</v>
      </c>
      <c r="AD168" s="1">
        <f t="shared" si="14"/>
        <v>241.82846559834235</v>
      </c>
      <c r="AE168" s="1" t="str">
        <f t="shared" si="15"/>
        <v>No</v>
      </c>
    </row>
    <row r="169" spans="27:31" ht="14.25">
      <c r="AA169" s="27">
        <f t="shared" si="16"/>
        <v>151</v>
      </c>
      <c r="AB169" s="3">
        <v>-0.115</v>
      </c>
      <c r="AD169" s="1">
        <f t="shared" si="14"/>
        <v>214.018192054533</v>
      </c>
      <c r="AE169" s="1" t="str">
        <f t="shared" si="15"/>
        <v>No</v>
      </c>
    </row>
    <row r="170" spans="27:31" ht="14.25">
      <c r="AA170" s="27">
        <f t="shared" si="16"/>
        <v>152</v>
      </c>
      <c r="AB170" s="3">
        <v>0.112</v>
      </c>
      <c r="AD170" s="1">
        <f t="shared" si="14"/>
        <v>237.9882295646407</v>
      </c>
      <c r="AE170" s="1" t="str">
        <f t="shared" si="15"/>
        <v>No</v>
      </c>
    </row>
    <row r="171" spans="27:31" ht="14.25">
      <c r="AA171" s="27">
        <f t="shared" si="16"/>
        <v>153</v>
      </c>
      <c r="AB171" s="3">
        <v>0.087</v>
      </c>
      <c r="AD171" s="1">
        <f t="shared" si="14"/>
        <v>258.6932055367644</v>
      </c>
      <c r="AE171" s="1" t="str">
        <f t="shared" si="15"/>
        <v>No</v>
      </c>
    </row>
    <row r="172" spans="27:31" ht="14.25">
      <c r="AA172" s="27">
        <f t="shared" si="16"/>
        <v>154</v>
      </c>
      <c r="AB172" s="3">
        <v>-0.14</v>
      </c>
      <c r="AD172" s="1">
        <f t="shared" si="14"/>
        <v>222.4761567616174</v>
      </c>
      <c r="AE172" s="1" t="str">
        <f t="shared" si="15"/>
        <v>No</v>
      </c>
    </row>
    <row r="173" spans="27:31" ht="14.25">
      <c r="AA173" s="27">
        <f t="shared" si="16"/>
        <v>155</v>
      </c>
      <c r="AB173" s="3">
        <v>-0.111</v>
      </c>
      <c r="AD173" s="1">
        <f t="shared" si="14"/>
        <v>197.78130336107787</v>
      </c>
      <c r="AE173" s="1" t="str">
        <f t="shared" si="15"/>
        <v>No</v>
      </c>
    </row>
    <row r="174" spans="27:31" ht="14.25">
      <c r="AA174" s="27">
        <f t="shared" si="16"/>
        <v>156</v>
      </c>
      <c r="AB174" s="3">
        <v>0.039</v>
      </c>
      <c r="AD174" s="1">
        <f t="shared" si="14"/>
        <v>205.4947741921599</v>
      </c>
      <c r="AE174" s="1" t="str">
        <f t="shared" si="15"/>
        <v>No</v>
      </c>
    </row>
    <row r="175" spans="26:31" ht="14.25">
      <c r="Z175" s="1">
        <f>Z163+1</f>
        <v>1993</v>
      </c>
      <c r="AA175" s="27">
        <f t="shared" si="16"/>
        <v>157</v>
      </c>
      <c r="AB175" s="3">
        <v>0.025</v>
      </c>
      <c r="AD175" s="1">
        <f t="shared" si="14"/>
        <v>210.63214354696387</v>
      </c>
      <c r="AE175" s="1" t="str">
        <f t="shared" si="15"/>
        <v>No</v>
      </c>
    </row>
    <row r="176" spans="27:31" ht="14.25">
      <c r="AA176" s="27">
        <f t="shared" si="16"/>
        <v>158</v>
      </c>
      <c r="AB176" s="3">
        <v>-0.011</v>
      </c>
      <c r="AD176" s="1">
        <f t="shared" si="14"/>
        <v>208.31518996794728</v>
      </c>
      <c r="AE176" s="1" t="str">
        <f t="shared" si="15"/>
        <v>No</v>
      </c>
    </row>
    <row r="177" spans="27:31" ht="14.25">
      <c r="AA177" s="27">
        <f t="shared" si="16"/>
        <v>159</v>
      </c>
      <c r="AB177" s="3">
        <v>-0.14</v>
      </c>
      <c r="AD177" s="1">
        <f t="shared" si="14"/>
        <v>179.15106337243466</v>
      </c>
      <c r="AE177" s="1" t="str">
        <f t="shared" si="15"/>
        <v>No</v>
      </c>
    </row>
    <row r="178" spans="27:31" ht="14.25">
      <c r="AA178" s="27">
        <f t="shared" si="16"/>
        <v>160</v>
      </c>
      <c r="AB178" s="3">
        <v>-0.069</v>
      </c>
      <c r="AD178" s="1">
        <f t="shared" si="14"/>
        <v>166.7896399997367</v>
      </c>
      <c r="AE178" s="1" t="str">
        <f t="shared" si="15"/>
        <v>No</v>
      </c>
    </row>
    <row r="179" spans="27:31" ht="14.25">
      <c r="AA179" s="27">
        <f t="shared" si="16"/>
        <v>161</v>
      </c>
      <c r="AB179" s="3">
        <v>0.033</v>
      </c>
      <c r="AD179" s="1">
        <f t="shared" si="14"/>
        <v>172.293698119728</v>
      </c>
      <c r="AE179" s="1" t="str">
        <f t="shared" si="15"/>
        <v>No</v>
      </c>
    </row>
    <row r="180" spans="27:31" ht="14.25">
      <c r="AA180" s="27">
        <f t="shared" si="16"/>
        <v>162</v>
      </c>
      <c r="AB180" s="3">
        <v>0.016</v>
      </c>
      <c r="AD180" s="1">
        <f t="shared" si="14"/>
        <v>175.05039728964366</v>
      </c>
      <c r="AE180" s="1" t="str">
        <f t="shared" si="15"/>
        <v>No</v>
      </c>
    </row>
    <row r="181" spans="27:31" ht="14.25">
      <c r="AA181" s="27">
        <f t="shared" si="16"/>
        <v>163</v>
      </c>
      <c r="AB181" s="3">
        <v>0.045</v>
      </c>
      <c r="AD181" s="1">
        <f t="shared" si="14"/>
        <v>182.92766516767762</v>
      </c>
      <c r="AE181" s="1" t="str">
        <f t="shared" si="15"/>
        <v>No</v>
      </c>
    </row>
    <row r="182" spans="27:31" ht="14.25">
      <c r="AA182" s="27">
        <f t="shared" si="16"/>
        <v>164</v>
      </c>
      <c r="AB182" s="3">
        <v>0.131</v>
      </c>
      <c r="AD182" s="1">
        <f t="shared" si="14"/>
        <v>206.89118930464338</v>
      </c>
      <c r="AE182" s="1" t="str">
        <f t="shared" si="15"/>
        <v>No</v>
      </c>
    </row>
    <row r="183" spans="27:31" ht="14.25">
      <c r="AA183" s="27">
        <f t="shared" si="16"/>
        <v>165</v>
      </c>
      <c r="AB183" s="3">
        <v>0.029</v>
      </c>
      <c r="AD183" s="1">
        <f t="shared" si="14"/>
        <v>212.891033794478</v>
      </c>
      <c r="AE183" s="1" t="str">
        <f t="shared" si="15"/>
        <v>No</v>
      </c>
    </row>
    <row r="184" spans="27:31" ht="14.25">
      <c r="AA184" s="27">
        <f t="shared" si="16"/>
        <v>166</v>
      </c>
      <c r="AB184" s="3">
        <v>-0.013</v>
      </c>
      <c r="AD184" s="1">
        <f t="shared" si="14"/>
        <v>210.1234503551498</v>
      </c>
      <c r="AE184" s="1" t="str">
        <f t="shared" si="15"/>
        <v>No</v>
      </c>
    </row>
    <row r="185" spans="27:31" ht="14.25">
      <c r="AA185" s="27">
        <f t="shared" si="16"/>
        <v>167</v>
      </c>
      <c r="AB185" s="3">
        <v>0.209</v>
      </c>
      <c r="AD185" s="1">
        <f t="shared" si="14"/>
        <v>254.03925147937613</v>
      </c>
      <c r="AE185" s="1" t="str">
        <f t="shared" si="15"/>
        <v>No</v>
      </c>
    </row>
    <row r="186" spans="27:31" ht="14.25">
      <c r="AA186" s="27">
        <f t="shared" si="16"/>
        <v>168</v>
      </c>
      <c r="AB186" s="3">
        <v>0.035</v>
      </c>
      <c r="AD186" s="1">
        <f t="shared" si="14"/>
        <v>262.9306252811543</v>
      </c>
      <c r="AE186" s="1" t="str">
        <f t="shared" si="15"/>
        <v>No</v>
      </c>
    </row>
    <row r="187" spans="26:31" ht="14.25">
      <c r="Z187" s="1">
        <f>Z175+1</f>
        <v>1994</v>
      </c>
      <c r="AA187" s="27">
        <f t="shared" si="16"/>
        <v>169</v>
      </c>
      <c r="AB187" s="3">
        <v>0.194</v>
      </c>
      <c r="AD187" s="1">
        <f t="shared" si="14"/>
        <v>313.9391665856982</v>
      </c>
      <c r="AE187" s="1" t="str">
        <f t="shared" si="15"/>
        <v>No</v>
      </c>
    </row>
    <row r="188" spans="27:31" ht="14.25">
      <c r="AA188" s="27">
        <f t="shared" si="16"/>
        <v>170</v>
      </c>
      <c r="AB188" s="3">
        <v>0.083</v>
      </c>
      <c r="AD188" s="1">
        <f t="shared" si="14"/>
        <v>339.99611741231115</v>
      </c>
      <c r="AE188" s="1" t="str">
        <f t="shared" si="15"/>
        <v>No</v>
      </c>
    </row>
    <row r="189" spans="27:31" ht="14.25">
      <c r="AA189" s="27">
        <f t="shared" si="16"/>
        <v>171</v>
      </c>
      <c r="AB189" s="3">
        <v>-0.128</v>
      </c>
      <c r="AD189" s="1">
        <f t="shared" si="14"/>
        <v>296.4766143835353</v>
      </c>
      <c r="AE189" s="1" t="str">
        <f t="shared" si="15"/>
        <v>No</v>
      </c>
    </row>
    <row r="190" spans="27:31" ht="14.25">
      <c r="AA190" s="27">
        <f t="shared" si="16"/>
        <v>172</v>
      </c>
      <c r="AB190" s="3">
        <v>-0.022</v>
      </c>
      <c r="AD190" s="1">
        <f t="shared" si="14"/>
        <v>289.95412886709755</v>
      </c>
      <c r="AE190" s="1" t="str">
        <f t="shared" si="15"/>
        <v>No</v>
      </c>
    </row>
    <row r="191" spans="27:31" ht="14.25">
      <c r="AA191" s="27">
        <f t="shared" si="16"/>
        <v>173</v>
      </c>
      <c r="AB191" s="3">
        <v>0.032</v>
      </c>
      <c r="AD191" s="1">
        <f t="shared" si="14"/>
        <v>299.2326609908447</v>
      </c>
      <c r="AE191" s="1" t="str">
        <f t="shared" si="15"/>
        <v>No</v>
      </c>
    </row>
    <row r="192" spans="27:31" ht="14.25">
      <c r="AA192" s="27">
        <f t="shared" si="16"/>
        <v>174</v>
      </c>
      <c r="AB192" s="3">
        <v>0.052</v>
      </c>
      <c r="AD192" s="1">
        <f t="shared" si="14"/>
        <v>314.79275936236866</v>
      </c>
      <c r="AE192" s="1" t="str">
        <f t="shared" si="15"/>
        <v>No</v>
      </c>
    </row>
    <row r="193" spans="27:31" ht="14.25">
      <c r="AA193" s="27">
        <f t="shared" si="16"/>
        <v>175</v>
      </c>
      <c r="AB193" s="3">
        <v>0.023</v>
      </c>
      <c r="AD193" s="1">
        <f t="shared" si="14"/>
        <v>322.0329928277031</v>
      </c>
      <c r="AE193" s="1" t="str">
        <f t="shared" si="15"/>
        <v>No</v>
      </c>
    </row>
    <row r="194" spans="27:31" ht="14.25">
      <c r="AA194" s="27">
        <f t="shared" si="16"/>
        <v>176</v>
      </c>
      <c r="AB194" s="3">
        <v>0.074</v>
      </c>
      <c r="AD194" s="1">
        <f t="shared" si="14"/>
        <v>345.86343429695313</v>
      </c>
      <c r="AE194" s="1" t="str">
        <f t="shared" si="15"/>
        <v>No</v>
      </c>
    </row>
    <row r="195" spans="27:31" ht="14.25">
      <c r="AA195" s="27">
        <f t="shared" si="16"/>
        <v>177</v>
      </c>
      <c r="AB195" s="3">
        <v>-0.06</v>
      </c>
      <c r="AD195" s="1">
        <f t="shared" si="14"/>
        <v>325.11162823913594</v>
      </c>
      <c r="AE195" s="1" t="str">
        <f t="shared" si="15"/>
        <v>No</v>
      </c>
    </row>
    <row r="196" spans="27:31" ht="14.25">
      <c r="AA196" s="27">
        <f t="shared" si="16"/>
        <v>178</v>
      </c>
      <c r="AB196" s="3">
        <v>-0.018</v>
      </c>
      <c r="AD196" s="1">
        <f t="shared" si="14"/>
        <v>319.2596189308315</v>
      </c>
      <c r="AE196" s="1" t="str">
        <f t="shared" si="15"/>
        <v>No</v>
      </c>
    </row>
    <row r="197" spans="27:31" ht="14.25">
      <c r="AA197" s="27">
        <f t="shared" si="16"/>
        <v>179</v>
      </c>
      <c r="AB197" s="3">
        <v>-0.017</v>
      </c>
      <c r="AD197" s="1">
        <f t="shared" si="14"/>
        <v>313.8322054090074</v>
      </c>
      <c r="AE197" s="1" t="str">
        <f t="shared" si="15"/>
        <v>No</v>
      </c>
    </row>
    <row r="198" spans="27:31" ht="14.25">
      <c r="AA198" s="27">
        <f t="shared" si="16"/>
        <v>180</v>
      </c>
      <c r="AB198" s="3">
        <v>-0.051</v>
      </c>
      <c r="AD198" s="1">
        <f t="shared" si="14"/>
        <v>297.82676293314796</v>
      </c>
      <c r="AE198" s="1" t="str">
        <f t="shared" si="15"/>
        <v>No</v>
      </c>
    </row>
    <row r="199" spans="26:31" ht="14.25">
      <c r="Z199" s="1">
        <f>Z187+1</f>
        <v>1995</v>
      </c>
      <c r="AA199" s="27">
        <f t="shared" si="16"/>
        <v>181</v>
      </c>
      <c r="AB199" s="3">
        <v>-0.079</v>
      </c>
      <c r="AD199" s="1">
        <f t="shared" si="14"/>
        <v>274.2984486614293</v>
      </c>
      <c r="AE199" s="1" t="str">
        <f t="shared" si="15"/>
        <v>No</v>
      </c>
    </row>
    <row r="200" spans="27:31" ht="14.25">
      <c r="AA200" s="27">
        <f t="shared" si="16"/>
        <v>182</v>
      </c>
      <c r="AB200" s="3">
        <v>-0.053</v>
      </c>
      <c r="AD200" s="1">
        <f t="shared" si="14"/>
        <v>259.7606308823735</v>
      </c>
      <c r="AE200" s="1" t="str">
        <f t="shared" si="15"/>
        <v>No</v>
      </c>
    </row>
    <row r="201" spans="27:31" ht="14.25">
      <c r="AA201" s="27">
        <f t="shared" si="16"/>
        <v>183</v>
      </c>
      <c r="AB201" s="3">
        <v>-0.024</v>
      </c>
      <c r="AD201" s="1">
        <f t="shared" si="14"/>
        <v>253.52637574119655</v>
      </c>
      <c r="AE201" s="1" t="str">
        <f t="shared" si="15"/>
        <v>No</v>
      </c>
    </row>
    <row r="202" spans="27:31" ht="14.25">
      <c r="AA202" s="27">
        <f t="shared" si="16"/>
        <v>184</v>
      </c>
      <c r="AB202" s="3">
        <v>-0.049</v>
      </c>
      <c r="AD202" s="1">
        <f t="shared" si="14"/>
        <v>241.1035833298779</v>
      </c>
      <c r="AE202" s="1" t="str">
        <f t="shared" si="15"/>
        <v>No</v>
      </c>
    </row>
    <row r="203" spans="27:31" ht="14.25">
      <c r="AA203" s="27">
        <f t="shared" si="16"/>
        <v>185</v>
      </c>
      <c r="AB203" s="3">
        <v>0.059</v>
      </c>
      <c r="AD203" s="1">
        <f t="shared" si="14"/>
        <v>255.3286947463407</v>
      </c>
      <c r="AE203" s="1" t="str">
        <f t="shared" si="15"/>
        <v>No</v>
      </c>
    </row>
    <row r="204" spans="27:31" ht="14.25">
      <c r="AA204" s="27">
        <f t="shared" si="16"/>
        <v>186</v>
      </c>
      <c r="AB204" s="3">
        <v>-0.036</v>
      </c>
      <c r="AD204" s="1">
        <f t="shared" si="14"/>
        <v>246.13686173547242</v>
      </c>
      <c r="AE204" s="1" t="str">
        <f t="shared" si="15"/>
        <v>No</v>
      </c>
    </row>
    <row r="205" spans="27:31" ht="14.25">
      <c r="AA205" s="27">
        <f t="shared" si="16"/>
        <v>187</v>
      </c>
      <c r="AB205" s="3">
        <v>0.034</v>
      </c>
      <c r="AD205" s="1">
        <f aca="true" t="shared" si="17" ref="AD205:AD268">AD204*(1+AB205)</f>
        <v>254.5055150344785</v>
      </c>
      <c r="AE205" s="1" t="str">
        <f t="shared" si="15"/>
        <v>No</v>
      </c>
    </row>
    <row r="206" spans="27:31" ht="14.25">
      <c r="AA206" s="27">
        <f t="shared" si="16"/>
        <v>188</v>
      </c>
      <c r="AB206" s="3">
        <v>-0.023</v>
      </c>
      <c r="AD206" s="1">
        <f t="shared" si="17"/>
        <v>248.6518881886855</v>
      </c>
      <c r="AE206" s="1" t="str">
        <f t="shared" si="15"/>
        <v>No</v>
      </c>
    </row>
    <row r="207" spans="27:31" ht="14.25">
      <c r="AA207" s="27">
        <f t="shared" si="16"/>
        <v>189</v>
      </c>
      <c r="AB207" s="3">
        <v>0.041</v>
      </c>
      <c r="AD207" s="1">
        <f t="shared" si="17"/>
        <v>258.8466156044216</v>
      </c>
      <c r="AE207" s="1" t="str">
        <f t="shared" si="15"/>
        <v>No</v>
      </c>
    </row>
    <row r="208" spans="27:31" ht="14.25">
      <c r="AA208" s="27">
        <f t="shared" si="16"/>
        <v>190</v>
      </c>
      <c r="AB208" s="3">
        <v>0</v>
      </c>
      <c r="AD208" s="1">
        <f t="shared" si="17"/>
        <v>258.8466156044216</v>
      </c>
      <c r="AE208" s="1" t="str">
        <f t="shared" si="15"/>
        <v>No</v>
      </c>
    </row>
    <row r="209" spans="27:31" ht="14.25">
      <c r="AA209" s="27">
        <f t="shared" si="16"/>
        <v>191</v>
      </c>
      <c r="AB209" s="3">
        <v>-0.128</v>
      </c>
      <c r="AD209" s="1">
        <f t="shared" si="17"/>
        <v>225.7142488070556</v>
      </c>
      <c r="AE209" s="1" t="str">
        <f t="shared" si="15"/>
        <v>No</v>
      </c>
    </row>
    <row r="210" spans="27:31" ht="14.25">
      <c r="AA210" s="27">
        <f t="shared" si="16"/>
        <v>192</v>
      </c>
      <c r="AB210" s="3">
        <v>0.054</v>
      </c>
      <c r="AD210" s="1">
        <f t="shared" si="17"/>
        <v>237.9028182426366</v>
      </c>
      <c r="AE210" s="1" t="str">
        <f t="shared" si="15"/>
        <v>No</v>
      </c>
    </row>
    <row r="211" spans="26:31" ht="14.25">
      <c r="Z211" s="1">
        <f>Z199+1</f>
        <v>1996</v>
      </c>
      <c r="AA211" s="27">
        <f t="shared" si="16"/>
        <v>193</v>
      </c>
      <c r="AB211" s="3">
        <v>-0.057</v>
      </c>
      <c r="AD211" s="1">
        <f t="shared" si="17"/>
        <v>224.34235760280632</v>
      </c>
      <c r="AE211" s="1" t="str">
        <f aca="true" t="shared" si="18" ref="AE211:AE274">IF(AND(AA211&gt;=startm,AA211&lt;=endm),AD211,"No")</f>
        <v>No</v>
      </c>
    </row>
    <row r="212" spans="27:31" ht="14.25">
      <c r="AA212" s="27">
        <f t="shared" si="16"/>
        <v>194</v>
      </c>
      <c r="AB212" s="3">
        <v>0.17</v>
      </c>
      <c r="AD212" s="1">
        <f t="shared" si="17"/>
        <v>262.48055839528337</v>
      </c>
      <c r="AE212" s="1" t="str">
        <f t="shared" si="18"/>
        <v>No</v>
      </c>
    </row>
    <row r="213" spans="27:31" ht="14.25">
      <c r="AA213" s="27">
        <f aca="true" t="shared" si="19" ref="AA213:AA276">AA212+1</f>
        <v>195</v>
      </c>
      <c r="AB213" s="3">
        <v>-0.007</v>
      </c>
      <c r="AD213" s="1">
        <f t="shared" si="17"/>
        <v>260.6431944865164</v>
      </c>
      <c r="AE213" s="1" t="str">
        <f t="shared" si="18"/>
        <v>No</v>
      </c>
    </row>
    <row r="214" spans="27:31" ht="14.25">
      <c r="AA214" s="27">
        <f t="shared" si="19"/>
        <v>196</v>
      </c>
      <c r="AB214" s="3">
        <v>0.131</v>
      </c>
      <c r="AD214" s="1">
        <f t="shared" si="17"/>
        <v>294.78745296425006</v>
      </c>
      <c r="AE214" s="1" t="str">
        <f t="shared" si="18"/>
        <v>No</v>
      </c>
    </row>
    <row r="215" spans="27:31" ht="14.25">
      <c r="AA215" s="27">
        <f t="shared" si="19"/>
        <v>197</v>
      </c>
      <c r="AB215" s="3">
        <v>-0.022</v>
      </c>
      <c r="AD215" s="1">
        <f t="shared" si="17"/>
        <v>288.30212899903654</v>
      </c>
      <c r="AE215" s="1" t="str">
        <f t="shared" si="18"/>
        <v>No</v>
      </c>
    </row>
    <row r="216" spans="27:31" ht="14.25">
      <c r="AA216" s="27">
        <f t="shared" si="19"/>
        <v>198</v>
      </c>
      <c r="AB216" s="3">
        <v>0.029</v>
      </c>
      <c r="AD216" s="1">
        <f t="shared" si="17"/>
        <v>296.66289074000855</v>
      </c>
      <c r="AE216" s="1" t="str">
        <f t="shared" si="18"/>
        <v>No</v>
      </c>
    </row>
    <row r="217" spans="27:31" ht="14.25">
      <c r="AA217" s="27">
        <f t="shared" si="19"/>
        <v>199</v>
      </c>
      <c r="AB217" s="3">
        <v>-0.071</v>
      </c>
      <c r="AD217" s="1">
        <f t="shared" si="17"/>
        <v>275.599825497468</v>
      </c>
      <c r="AE217" s="1" t="str">
        <f t="shared" si="18"/>
        <v>No</v>
      </c>
    </row>
    <row r="218" spans="27:31" ht="14.25">
      <c r="AA218" s="27">
        <f t="shared" si="19"/>
        <v>200</v>
      </c>
      <c r="AB218" s="3">
        <v>-0.013</v>
      </c>
      <c r="AD218" s="1">
        <f t="shared" si="17"/>
        <v>272.01702776600087</v>
      </c>
      <c r="AE218" s="1" t="str">
        <f t="shared" si="18"/>
        <v>No</v>
      </c>
    </row>
    <row r="219" spans="27:31" ht="14.25">
      <c r="AA219" s="27">
        <f t="shared" si="19"/>
        <v>201</v>
      </c>
      <c r="AB219" s="3">
        <v>-0.083</v>
      </c>
      <c r="AD219" s="1">
        <f t="shared" si="17"/>
        <v>249.4396144614228</v>
      </c>
      <c r="AE219" s="1" t="str">
        <f t="shared" si="18"/>
        <v>No</v>
      </c>
    </row>
    <row r="220" spans="27:31" ht="14.25">
      <c r="AA220" s="27">
        <f t="shared" si="19"/>
        <v>202</v>
      </c>
      <c r="AB220" s="3">
        <v>-0.037</v>
      </c>
      <c r="AD220" s="1">
        <f t="shared" si="17"/>
        <v>240.21034872635013</v>
      </c>
      <c r="AE220" s="1" t="str">
        <f t="shared" si="18"/>
        <v>No</v>
      </c>
    </row>
    <row r="221" spans="27:31" ht="14.25">
      <c r="AA221" s="27">
        <f t="shared" si="19"/>
        <v>203</v>
      </c>
      <c r="AB221" s="3">
        <v>-0.087</v>
      </c>
      <c r="AD221" s="1">
        <f t="shared" si="17"/>
        <v>219.3120483871577</v>
      </c>
      <c r="AE221" s="1" t="str">
        <f t="shared" si="18"/>
        <v>No</v>
      </c>
    </row>
    <row r="222" spans="27:31" ht="14.25">
      <c r="AA222" s="27">
        <f t="shared" si="19"/>
        <v>204</v>
      </c>
      <c r="AB222" s="3">
        <v>0.083</v>
      </c>
      <c r="AD222" s="1">
        <f t="shared" si="17"/>
        <v>237.51494840329175</v>
      </c>
      <c r="AE222" s="1" t="str">
        <f t="shared" si="18"/>
        <v>No</v>
      </c>
    </row>
    <row r="223" spans="26:31" ht="14.25">
      <c r="Z223" s="1">
        <f>Z211+1</f>
        <v>1997</v>
      </c>
      <c r="AA223" s="27">
        <f t="shared" si="19"/>
        <v>205</v>
      </c>
      <c r="AB223" s="3">
        <v>0.096</v>
      </c>
      <c r="AD223" s="1">
        <f t="shared" si="17"/>
        <v>260.3163834500078</v>
      </c>
      <c r="AE223" s="1" t="str">
        <f t="shared" si="18"/>
        <v>No</v>
      </c>
    </row>
    <row r="224" spans="27:31" ht="14.25">
      <c r="AA224" s="27">
        <f t="shared" si="19"/>
        <v>206</v>
      </c>
      <c r="AB224" s="3">
        <v>0.027</v>
      </c>
      <c r="AD224" s="1">
        <f t="shared" si="17"/>
        <v>267.344925803158</v>
      </c>
      <c r="AE224" s="1" t="str">
        <f t="shared" si="18"/>
        <v>No</v>
      </c>
    </row>
    <row r="225" spans="27:31" ht="14.25">
      <c r="AA225" s="27">
        <f t="shared" si="19"/>
        <v>207</v>
      </c>
      <c r="AB225" s="3">
        <v>-0.03</v>
      </c>
      <c r="AD225" s="1">
        <f t="shared" si="17"/>
        <v>259.3245780290632</v>
      </c>
      <c r="AE225" s="1" t="str">
        <f t="shared" si="18"/>
        <v>No</v>
      </c>
    </row>
    <row r="226" spans="27:31" ht="14.25">
      <c r="AA226" s="27">
        <f t="shared" si="19"/>
        <v>208</v>
      </c>
      <c r="AB226" s="3">
        <v>0.115</v>
      </c>
      <c r="AD226" s="1">
        <f t="shared" si="17"/>
        <v>289.1469045024055</v>
      </c>
      <c r="AE226" s="1" t="str">
        <f t="shared" si="18"/>
        <v>No</v>
      </c>
    </row>
    <row r="227" spans="27:31" ht="14.25">
      <c r="AA227" s="27">
        <f t="shared" si="19"/>
        <v>209</v>
      </c>
      <c r="AB227" s="3">
        <v>-0.027</v>
      </c>
      <c r="AD227" s="1">
        <f t="shared" si="17"/>
        <v>281.33993808084057</v>
      </c>
      <c r="AE227" s="1" t="str">
        <f t="shared" si="18"/>
        <v>No</v>
      </c>
    </row>
    <row r="228" spans="27:31" ht="14.25">
      <c r="AA228" s="27">
        <f t="shared" si="19"/>
        <v>210</v>
      </c>
      <c r="AB228" s="3">
        <v>0.135</v>
      </c>
      <c r="AD228" s="1">
        <f t="shared" si="17"/>
        <v>319.320829721754</v>
      </c>
      <c r="AE228" s="1" t="str">
        <f t="shared" si="18"/>
        <v>No</v>
      </c>
    </row>
    <row r="229" spans="27:31" ht="14.25">
      <c r="AA229" s="27">
        <f t="shared" si="19"/>
        <v>211</v>
      </c>
      <c r="AB229" s="3">
        <v>0.024</v>
      </c>
      <c r="AD229" s="1">
        <f t="shared" si="17"/>
        <v>326.9845296350761</v>
      </c>
      <c r="AE229" s="1" t="str">
        <f t="shared" si="18"/>
        <v>No</v>
      </c>
    </row>
    <row r="230" spans="27:31" ht="14.25">
      <c r="AA230" s="27">
        <f t="shared" si="19"/>
        <v>212</v>
      </c>
      <c r="AB230" s="3">
        <v>-0.095</v>
      </c>
      <c r="AD230" s="1">
        <f t="shared" si="17"/>
        <v>295.9209993197439</v>
      </c>
      <c r="AE230" s="1" t="str">
        <f t="shared" si="18"/>
        <v>No</v>
      </c>
    </row>
    <row r="231" spans="27:31" ht="14.25">
      <c r="AA231" s="27">
        <f t="shared" si="19"/>
        <v>213</v>
      </c>
      <c r="AB231" s="3">
        <v>0.017</v>
      </c>
      <c r="AD231" s="1">
        <f t="shared" si="17"/>
        <v>300.9516563081795</v>
      </c>
      <c r="AE231" s="1" t="str">
        <f t="shared" si="18"/>
        <v>No</v>
      </c>
    </row>
    <row r="232" spans="27:31" ht="14.25">
      <c r="AA232" s="27">
        <f t="shared" si="19"/>
        <v>214</v>
      </c>
      <c r="AB232" s="3">
        <v>-0.034</v>
      </c>
      <c r="AD232" s="1">
        <f t="shared" si="17"/>
        <v>290.7192999937014</v>
      </c>
      <c r="AE232" s="1" t="str">
        <f t="shared" si="18"/>
        <v>No</v>
      </c>
    </row>
    <row r="233" spans="27:31" ht="14.25">
      <c r="AA233" s="27">
        <f t="shared" si="19"/>
        <v>215</v>
      </c>
      <c r="AB233" s="3">
        <v>-0.056</v>
      </c>
      <c r="AD233" s="1">
        <f t="shared" si="17"/>
        <v>274.4390191940541</v>
      </c>
      <c r="AE233" s="1" t="str">
        <f t="shared" si="18"/>
        <v>No</v>
      </c>
    </row>
    <row r="234" spans="27:31" ht="14.25">
      <c r="AA234" s="27">
        <f t="shared" si="19"/>
        <v>216</v>
      </c>
      <c r="AB234" s="3">
        <v>0.054</v>
      </c>
      <c r="AD234" s="1">
        <f t="shared" si="17"/>
        <v>289.258726230533</v>
      </c>
      <c r="AE234" s="1" t="str">
        <f t="shared" si="18"/>
        <v>No</v>
      </c>
    </row>
    <row r="235" spans="26:31" ht="14.25">
      <c r="Z235" s="1">
        <f>Z223+1</f>
        <v>1998</v>
      </c>
      <c r="AA235" s="27">
        <f t="shared" si="19"/>
        <v>217</v>
      </c>
      <c r="AB235" s="3">
        <v>-0.119</v>
      </c>
      <c r="AD235" s="1">
        <f t="shared" si="17"/>
        <v>254.83693780909957</v>
      </c>
      <c r="AE235" s="1" t="str">
        <f t="shared" si="18"/>
        <v>No</v>
      </c>
    </row>
    <row r="236" spans="27:31" ht="14.25">
      <c r="AA236" s="27">
        <f t="shared" si="19"/>
        <v>218</v>
      </c>
      <c r="AB236" s="3">
        <v>0.101</v>
      </c>
      <c r="AD236" s="1">
        <f t="shared" si="17"/>
        <v>280.5754685278186</v>
      </c>
      <c r="AE236" s="1" t="str">
        <f t="shared" si="18"/>
        <v>No</v>
      </c>
    </row>
    <row r="237" spans="27:31" ht="14.25">
      <c r="AA237" s="27">
        <f t="shared" si="19"/>
        <v>219</v>
      </c>
      <c r="AB237" s="3">
        <v>0.053</v>
      </c>
      <c r="AD237" s="1">
        <f t="shared" si="17"/>
        <v>295.44596835979297</v>
      </c>
      <c r="AE237" s="1" t="str">
        <f t="shared" si="18"/>
        <v>No</v>
      </c>
    </row>
    <row r="238" spans="27:31" ht="14.25">
      <c r="AA238" s="27">
        <f t="shared" si="19"/>
        <v>220</v>
      </c>
      <c r="AB238" s="3">
        <v>0.038</v>
      </c>
      <c r="AD238" s="1">
        <f t="shared" si="17"/>
        <v>306.6729151574651</v>
      </c>
      <c r="AE238" s="1" t="str">
        <f t="shared" si="18"/>
        <v>No</v>
      </c>
    </row>
    <row r="239" spans="27:31" ht="14.25">
      <c r="AA239" s="27">
        <f t="shared" si="19"/>
        <v>221</v>
      </c>
      <c r="AB239" s="3">
        <v>-0.083</v>
      </c>
      <c r="AD239" s="1">
        <f t="shared" si="17"/>
        <v>281.2190631993955</v>
      </c>
      <c r="AE239" s="1" t="str">
        <f t="shared" si="18"/>
        <v>No</v>
      </c>
    </row>
    <row r="240" spans="27:31" ht="14.25">
      <c r="AA240" s="27">
        <f t="shared" si="19"/>
        <v>222</v>
      </c>
      <c r="AB240" s="3">
        <v>-0.114</v>
      </c>
      <c r="AD240" s="1">
        <f t="shared" si="17"/>
        <v>249.16008999466445</v>
      </c>
      <c r="AE240" s="1" t="str">
        <f t="shared" si="18"/>
        <v>No</v>
      </c>
    </row>
    <row r="241" spans="27:31" ht="14.25">
      <c r="AA241" s="27">
        <f t="shared" si="19"/>
        <v>223</v>
      </c>
      <c r="AB241" s="3">
        <v>-0.011</v>
      </c>
      <c r="AD241" s="1">
        <f t="shared" si="17"/>
        <v>246.41932900472312</v>
      </c>
      <c r="AE241" s="1" t="str">
        <f t="shared" si="18"/>
        <v>No</v>
      </c>
    </row>
    <row r="242" spans="27:31" ht="14.25">
      <c r="AA242" s="27">
        <f t="shared" si="19"/>
        <v>224</v>
      </c>
      <c r="AB242" s="3">
        <v>-0.084</v>
      </c>
      <c r="AD242" s="1">
        <f t="shared" si="17"/>
        <v>225.7201053683264</v>
      </c>
      <c r="AE242" s="1" t="str">
        <f t="shared" si="18"/>
        <v>No</v>
      </c>
    </row>
    <row r="243" spans="27:31" ht="14.25">
      <c r="AA243" s="27">
        <f t="shared" si="19"/>
        <v>225</v>
      </c>
      <c r="AB243" s="3">
        <v>0.061</v>
      </c>
      <c r="AD243" s="1">
        <f t="shared" si="17"/>
        <v>239.4890317957943</v>
      </c>
      <c r="AE243" s="1" t="str">
        <f t="shared" si="18"/>
        <v>No</v>
      </c>
    </row>
    <row r="244" spans="27:31" ht="14.25">
      <c r="AA244" s="27">
        <f t="shared" si="19"/>
        <v>226</v>
      </c>
      <c r="AB244" s="3">
        <v>-0.089</v>
      </c>
      <c r="AD244" s="1">
        <f t="shared" si="17"/>
        <v>218.17450796596862</v>
      </c>
      <c r="AE244" s="1" t="str">
        <f t="shared" si="18"/>
        <v>No</v>
      </c>
    </row>
    <row r="245" spans="27:31" ht="14.25">
      <c r="AA245" s="27">
        <f t="shared" si="19"/>
        <v>227</v>
      </c>
      <c r="AB245" s="3">
        <v>-0.008</v>
      </c>
      <c r="AD245" s="1">
        <f t="shared" si="17"/>
        <v>216.42911190224086</v>
      </c>
      <c r="AE245" s="1" t="str">
        <f t="shared" si="18"/>
        <v>No</v>
      </c>
    </row>
    <row r="246" spans="27:31" ht="14.25">
      <c r="AA246" s="27">
        <f t="shared" si="19"/>
        <v>228</v>
      </c>
      <c r="AB246" s="3">
        <v>0.081</v>
      </c>
      <c r="AD246" s="1">
        <f t="shared" si="17"/>
        <v>233.95986996632237</v>
      </c>
      <c r="AE246" s="1" t="str">
        <f t="shared" si="18"/>
        <v>No</v>
      </c>
    </row>
    <row r="247" spans="26:31" ht="14.25">
      <c r="Z247" s="1">
        <f>Z235+1</f>
        <v>1999</v>
      </c>
      <c r="AA247" s="27">
        <f t="shared" si="19"/>
        <v>229</v>
      </c>
      <c r="AB247" s="3">
        <v>0.085</v>
      </c>
      <c r="AD247" s="1">
        <f t="shared" si="17"/>
        <v>253.84645891345977</v>
      </c>
      <c r="AE247" s="1" t="str">
        <f t="shared" si="18"/>
        <v>No</v>
      </c>
    </row>
    <row r="248" spans="27:31" ht="14.25">
      <c r="AA248" s="27">
        <f t="shared" si="19"/>
        <v>230</v>
      </c>
      <c r="AB248" s="3">
        <v>0.016</v>
      </c>
      <c r="AD248" s="1">
        <f t="shared" si="17"/>
        <v>257.9080022560751</v>
      </c>
      <c r="AE248" s="1" t="str">
        <f t="shared" si="18"/>
        <v>No</v>
      </c>
    </row>
    <row r="249" spans="27:31" ht="14.25">
      <c r="AA249" s="27">
        <f t="shared" si="19"/>
        <v>231</v>
      </c>
      <c r="AB249" s="3">
        <v>0.099</v>
      </c>
      <c r="AD249" s="1">
        <f t="shared" si="17"/>
        <v>283.44089447942656</v>
      </c>
      <c r="AE249" s="1" t="str">
        <f t="shared" si="18"/>
        <v>No</v>
      </c>
    </row>
    <row r="250" spans="27:31" ht="14.25">
      <c r="AA250" s="27">
        <f t="shared" si="19"/>
        <v>232</v>
      </c>
      <c r="AB250" s="3">
        <v>-0.093</v>
      </c>
      <c r="AD250" s="1">
        <f t="shared" si="17"/>
        <v>257.0808912928399</v>
      </c>
      <c r="AE250" s="1" t="str">
        <f t="shared" si="18"/>
        <v>No</v>
      </c>
    </row>
    <row r="251" spans="27:31" ht="14.25">
      <c r="AA251" s="27">
        <f t="shared" si="19"/>
        <v>233</v>
      </c>
      <c r="AB251" s="3">
        <v>0.158</v>
      </c>
      <c r="AD251" s="1">
        <f t="shared" si="17"/>
        <v>297.6996721171086</v>
      </c>
      <c r="AE251" s="1" t="str">
        <f t="shared" si="18"/>
        <v>No</v>
      </c>
    </row>
    <row r="252" spans="27:31" ht="14.25">
      <c r="AA252" s="27">
        <f t="shared" si="19"/>
        <v>234</v>
      </c>
      <c r="AB252" s="3">
        <v>0.049</v>
      </c>
      <c r="AD252" s="1">
        <f t="shared" si="17"/>
        <v>312.2869560508469</v>
      </c>
      <c r="AE252" s="1" t="str">
        <f t="shared" si="18"/>
        <v>No</v>
      </c>
    </row>
    <row r="253" spans="27:31" ht="14.25">
      <c r="AA253" s="27">
        <f t="shared" si="19"/>
        <v>235</v>
      </c>
      <c r="AB253" s="3">
        <v>0.103</v>
      </c>
      <c r="AD253" s="1">
        <f t="shared" si="17"/>
        <v>344.45251252408417</v>
      </c>
      <c r="AE253" s="1" t="str">
        <f t="shared" si="18"/>
        <v>No</v>
      </c>
    </row>
    <row r="254" spans="27:31" ht="14.25">
      <c r="AA254" s="27">
        <f t="shared" si="19"/>
        <v>236</v>
      </c>
      <c r="AB254" s="3">
        <v>0.078</v>
      </c>
      <c r="AD254" s="1">
        <f t="shared" si="17"/>
        <v>371.3198085009628</v>
      </c>
      <c r="AE254" s="1" t="str">
        <f t="shared" si="18"/>
        <v>No</v>
      </c>
    </row>
    <row r="255" spans="27:31" ht="14.25">
      <c r="AA255" s="27">
        <f t="shared" si="19"/>
        <v>237</v>
      </c>
      <c r="AB255" s="3">
        <v>0.001</v>
      </c>
      <c r="AD255" s="1">
        <f t="shared" si="17"/>
        <v>371.6911283094637</v>
      </c>
      <c r="AE255" s="1" t="str">
        <f t="shared" si="18"/>
        <v>No</v>
      </c>
    </row>
    <row r="256" spans="27:31" ht="14.25">
      <c r="AA256" s="27">
        <f t="shared" si="19"/>
        <v>238</v>
      </c>
      <c r="AB256" s="3">
        <v>-0.062</v>
      </c>
      <c r="AD256" s="1">
        <f t="shared" si="17"/>
        <v>348.64627835427694</v>
      </c>
      <c r="AE256" s="1" t="str">
        <f t="shared" si="18"/>
        <v>No</v>
      </c>
    </row>
    <row r="257" spans="27:31" ht="14.25">
      <c r="AA257" s="27">
        <f t="shared" si="19"/>
        <v>239</v>
      </c>
      <c r="AB257" s="3">
        <v>0.038</v>
      </c>
      <c r="AD257" s="1">
        <f t="shared" si="17"/>
        <v>361.89483693173946</v>
      </c>
      <c r="AE257" s="1" t="str">
        <f t="shared" si="18"/>
        <v>No</v>
      </c>
    </row>
    <row r="258" spans="27:31" ht="14.25">
      <c r="AA258" s="27">
        <f t="shared" si="19"/>
        <v>240</v>
      </c>
      <c r="AB258" s="3">
        <v>0.076</v>
      </c>
      <c r="AD258" s="1">
        <f t="shared" si="17"/>
        <v>389.3988445385517</v>
      </c>
      <c r="AE258" s="1" t="str">
        <f t="shared" si="18"/>
        <v>No</v>
      </c>
    </row>
    <row r="259" spans="26:31" ht="14.25">
      <c r="Z259" s="1">
        <f>Z247+1</f>
        <v>2000</v>
      </c>
      <c r="AA259" s="27">
        <f t="shared" si="19"/>
        <v>241</v>
      </c>
      <c r="AB259" s="3">
        <v>0.04</v>
      </c>
      <c r="AD259" s="1">
        <f t="shared" si="17"/>
        <v>404.9747983200938</v>
      </c>
      <c r="AE259" s="1" t="str">
        <f t="shared" si="18"/>
        <v>No</v>
      </c>
    </row>
    <row r="260" spans="27:31" ht="14.25">
      <c r="AA260" s="27">
        <f t="shared" si="19"/>
        <v>242</v>
      </c>
      <c r="AB260" s="3">
        <v>0.07</v>
      </c>
      <c r="AD260" s="1">
        <f t="shared" si="17"/>
        <v>433.32303420250037</v>
      </c>
      <c r="AE260" s="1" t="str">
        <f t="shared" si="18"/>
        <v>No</v>
      </c>
    </row>
    <row r="261" spans="27:31" ht="14.25">
      <c r="AA261" s="27">
        <f t="shared" si="19"/>
        <v>243</v>
      </c>
      <c r="AB261" s="3">
        <v>-0.076</v>
      </c>
      <c r="AD261" s="1">
        <f t="shared" si="17"/>
        <v>400.39048360311034</v>
      </c>
      <c r="AE261" s="1" t="str">
        <f t="shared" si="18"/>
        <v>No</v>
      </c>
    </row>
    <row r="262" spans="27:31" ht="14.25">
      <c r="AA262" s="27">
        <f t="shared" si="19"/>
        <v>244</v>
      </c>
      <c r="AB262" s="3">
        <v>-0.08</v>
      </c>
      <c r="AD262" s="1">
        <f t="shared" si="17"/>
        <v>368.3592449148615</v>
      </c>
      <c r="AE262" s="1" t="str">
        <f t="shared" si="18"/>
        <v>No</v>
      </c>
    </row>
    <row r="263" spans="27:31" ht="14.25">
      <c r="AA263" s="27">
        <f t="shared" si="19"/>
        <v>245</v>
      </c>
      <c r="AB263" s="3">
        <v>-0.019</v>
      </c>
      <c r="AD263" s="1">
        <f t="shared" si="17"/>
        <v>361.36041926147914</v>
      </c>
      <c r="AE263" s="1" t="str">
        <f t="shared" si="18"/>
        <v>No</v>
      </c>
    </row>
    <row r="264" spans="27:31" ht="14.25">
      <c r="AA264" s="27">
        <f t="shared" si="19"/>
        <v>246</v>
      </c>
      <c r="AB264" s="3">
        <v>0.066</v>
      </c>
      <c r="AD264" s="1">
        <f t="shared" si="17"/>
        <v>385.2102069327368</v>
      </c>
      <c r="AE264" s="1" t="str">
        <f t="shared" si="18"/>
        <v>No</v>
      </c>
    </row>
    <row r="265" spans="27:31" ht="14.25">
      <c r="AA265" s="27">
        <f t="shared" si="19"/>
        <v>247</v>
      </c>
      <c r="AB265" s="3">
        <v>-0.094</v>
      </c>
      <c r="AD265" s="1">
        <f t="shared" si="17"/>
        <v>349.00044748105955</v>
      </c>
      <c r="AE265" s="1" t="str">
        <f t="shared" si="18"/>
        <v>No</v>
      </c>
    </row>
    <row r="266" spans="27:31" ht="14.25">
      <c r="AA266" s="27">
        <f t="shared" si="19"/>
        <v>248</v>
      </c>
      <c r="AB266" s="3">
        <v>0.046</v>
      </c>
      <c r="AD266" s="1">
        <f t="shared" si="17"/>
        <v>365.0544680651883</v>
      </c>
      <c r="AE266" s="1" t="str">
        <f t="shared" si="18"/>
        <v>No</v>
      </c>
    </row>
    <row r="267" spans="27:31" ht="14.25">
      <c r="AA267" s="27">
        <f t="shared" si="19"/>
        <v>249</v>
      </c>
      <c r="AB267" s="3">
        <v>-0.088</v>
      </c>
      <c r="AD267" s="1">
        <f t="shared" si="17"/>
        <v>332.9296748754517</v>
      </c>
      <c r="AE267" s="1" t="str">
        <f t="shared" si="18"/>
        <v>No</v>
      </c>
    </row>
    <row r="268" spans="27:31" ht="14.25">
      <c r="AA268" s="27">
        <f t="shared" si="19"/>
        <v>250</v>
      </c>
      <c r="AB268" s="3">
        <v>-0.078</v>
      </c>
      <c r="AD268" s="1">
        <f t="shared" si="17"/>
        <v>306.9611602351665</v>
      </c>
      <c r="AE268" s="1" t="str">
        <f t="shared" si="18"/>
        <v>No</v>
      </c>
    </row>
    <row r="269" spans="27:31" ht="14.25">
      <c r="AA269" s="27">
        <f t="shared" si="19"/>
        <v>251</v>
      </c>
      <c r="AB269" s="3">
        <v>0.081</v>
      </c>
      <c r="AD269" s="1">
        <f aca="true" t="shared" si="20" ref="AD269:AD332">AD268*(1+AB269)</f>
        <v>331.825014214215</v>
      </c>
      <c r="AE269" s="1" t="str">
        <f t="shared" si="18"/>
        <v>No</v>
      </c>
    </row>
    <row r="270" spans="27:31" ht="14.25">
      <c r="AA270" s="27">
        <f t="shared" si="19"/>
        <v>252</v>
      </c>
      <c r="AB270" s="3">
        <v>-0.004</v>
      </c>
      <c r="AD270" s="1">
        <f t="shared" si="20"/>
        <v>330.49771415735813</v>
      </c>
      <c r="AE270" s="1" t="str">
        <f t="shared" si="18"/>
        <v>No</v>
      </c>
    </row>
    <row r="271" spans="26:31" ht="14.25">
      <c r="Z271" s="1">
        <f>Z259+1</f>
        <v>2001</v>
      </c>
      <c r="AA271" s="27">
        <f t="shared" si="19"/>
        <v>253</v>
      </c>
      <c r="AB271" s="3">
        <v>0.089</v>
      </c>
      <c r="AD271" s="1">
        <f t="shared" si="20"/>
        <v>359.912010717363</v>
      </c>
      <c r="AE271" s="1" t="str">
        <f t="shared" si="18"/>
        <v>No</v>
      </c>
    </row>
    <row r="272" spans="27:31" ht="14.25">
      <c r="AA272" s="27">
        <f t="shared" si="19"/>
        <v>254</v>
      </c>
      <c r="AB272" s="3">
        <v>-0.015</v>
      </c>
      <c r="AD272" s="1">
        <f t="shared" si="20"/>
        <v>354.5133305566025</v>
      </c>
      <c r="AE272" s="1" t="str">
        <f t="shared" si="18"/>
        <v>No</v>
      </c>
    </row>
    <row r="273" spans="27:31" ht="14.25">
      <c r="AA273" s="27">
        <f t="shared" si="19"/>
        <v>255</v>
      </c>
      <c r="AB273" s="3">
        <v>-0.15</v>
      </c>
      <c r="AD273" s="1">
        <f t="shared" si="20"/>
        <v>301.3363309731121</v>
      </c>
      <c r="AE273" s="1" t="str">
        <f t="shared" si="18"/>
        <v>No</v>
      </c>
    </row>
    <row r="274" spans="27:31" ht="14.25">
      <c r="AA274" s="27">
        <f t="shared" si="19"/>
        <v>256</v>
      </c>
      <c r="AB274" s="3">
        <v>-0.02</v>
      </c>
      <c r="AD274" s="1">
        <f t="shared" si="20"/>
        <v>295.3096043536499</v>
      </c>
      <c r="AE274" s="1" t="str">
        <f t="shared" si="18"/>
        <v>No</v>
      </c>
    </row>
    <row r="275" spans="27:31" ht="14.25">
      <c r="AA275" s="27">
        <f t="shared" si="19"/>
        <v>257</v>
      </c>
      <c r="AB275" s="3">
        <v>0.038</v>
      </c>
      <c r="AD275" s="1">
        <f t="shared" si="20"/>
        <v>306.5313693190886</v>
      </c>
      <c r="AE275" s="1" t="str">
        <f aca="true" t="shared" si="21" ref="AE275:AE338">IF(AND(AA275&gt;=startm,AA275&lt;=endm),AD275,"No")</f>
        <v>No</v>
      </c>
    </row>
    <row r="276" spans="27:31" ht="14.25">
      <c r="AA276" s="27">
        <f t="shared" si="19"/>
        <v>258</v>
      </c>
      <c r="AB276" s="3">
        <v>-0.051</v>
      </c>
      <c r="AD276" s="1">
        <f t="shared" si="20"/>
        <v>290.89826948381506</v>
      </c>
      <c r="AE276" s="1" t="str">
        <f t="shared" si="21"/>
        <v>No</v>
      </c>
    </row>
    <row r="277" spans="27:31" ht="14.25">
      <c r="AA277" s="27">
        <f aca="true" t="shared" si="22" ref="AA277:AA340">AA276+1</f>
        <v>259</v>
      </c>
      <c r="AB277" s="3">
        <v>-0.032</v>
      </c>
      <c r="AD277" s="1">
        <f t="shared" si="20"/>
        <v>281.589524860333</v>
      </c>
      <c r="AE277" s="1" t="str">
        <f t="shared" si="21"/>
        <v>No</v>
      </c>
    </row>
    <row r="278" spans="27:31" ht="14.25">
      <c r="AA278" s="27">
        <f t="shared" si="22"/>
        <v>260</v>
      </c>
      <c r="AB278" s="3">
        <v>-0.018</v>
      </c>
      <c r="AD278" s="1">
        <f t="shared" si="20"/>
        <v>276.520913412847</v>
      </c>
      <c r="AE278" s="1" t="str">
        <f t="shared" si="21"/>
        <v>No</v>
      </c>
    </row>
    <row r="279" spans="27:31" ht="14.25">
      <c r="AA279" s="27">
        <f t="shared" si="22"/>
        <v>261</v>
      </c>
      <c r="AB279" s="3">
        <v>-0.133</v>
      </c>
      <c r="AD279" s="1">
        <f t="shared" si="20"/>
        <v>239.74363192893833</v>
      </c>
      <c r="AE279" s="1" t="str">
        <f t="shared" si="21"/>
        <v>No</v>
      </c>
    </row>
    <row r="280" spans="27:31" ht="14.25">
      <c r="AA280" s="27">
        <f t="shared" si="22"/>
        <v>262</v>
      </c>
      <c r="AB280" s="3">
        <v>0.064</v>
      </c>
      <c r="AD280" s="1">
        <f t="shared" si="20"/>
        <v>255.08722437239038</v>
      </c>
      <c r="AE280" s="1" t="str">
        <f t="shared" si="21"/>
        <v>No</v>
      </c>
    </row>
    <row r="281" spans="27:31" ht="14.25">
      <c r="AA281" s="27">
        <f t="shared" si="22"/>
        <v>263</v>
      </c>
      <c r="AB281" s="3">
        <v>0.098</v>
      </c>
      <c r="AD281" s="1">
        <f t="shared" si="20"/>
        <v>280.0857723608847</v>
      </c>
      <c r="AE281" s="1" t="str">
        <f t="shared" si="21"/>
        <v>No</v>
      </c>
    </row>
    <row r="282" spans="27:31" ht="14.25">
      <c r="AA282" s="27">
        <f t="shared" si="22"/>
        <v>264</v>
      </c>
      <c r="AB282" s="3">
        <v>-0.008</v>
      </c>
      <c r="AD282" s="1">
        <f t="shared" si="20"/>
        <v>277.8450861819976</v>
      </c>
      <c r="AE282" s="1" t="str">
        <f t="shared" si="21"/>
        <v>No</v>
      </c>
    </row>
    <row r="283" spans="26:31" ht="14.25">
      <c r="Z283" s="1">
        <f>Z271+1</f>
        <v>2002</v>
      </c>
      <c r="AA283" s="27">
        <f t="shared" si="22"/>
        <v>265</v>
      </c>
      <c r="AB283" s="3">
        <v>0.015</v>
      </c>
      <c r="AD283" s="1">
        <f t="shared" si="20"/>
        <v>282.01276247472754</v>
      </c>
      <c r="AE283" s="1" t="str">
        <f t="shared" si="21"/>
        <v>No</v>
      </c>
    </row>
    <row r="284" spans="27:31" ht="14.25">
      <c r="AA284" s="27">
        <f t="shared" si="22"/>
        <v>266</v>
      </c>
      <c r="AB284" s="3">
        <v>0.062</v>
      </c>
      <c r="AD284" s="1">
        <f t="shared" si="20"/>
        <v>299.49755374816067</v>
      </c>
      <c r="AE284" s="1" t="str">
        <f t="shared" si="21"/>
        <v>No</v>
      </c>
    </row>
    <row r="285" spans="27:31" ht="14.25">
      <c r="AA285" s="27">
        <f t="shared" si="22"/>
        <v>267</v>
      </c>
      <c r="AB285" s="3">
        <v>-0.011</v>
      </c>
      <c r="AD285" s="1">
        <f t="shared" si="20"/>
        <v>296.2030806569309</v>
      </c>
      <c r="AE285" s="1" t="str">
        <f t="shared" si="21"/>
        <v>No</v>
      </c>
    </row>
    <row r="286" spans="27:31" ht="14.25">
      <c r="AA286" s="27">
        <f t="shared" si="22"/>
        <v>268</v>
      </c>
      <c r="AB286" s="3">
        <v>-0.04</v>
      </c>
      <c r="AD286" s="1">
        <f t="shared" si="20"/>
        <v>284.35495743065366</v>
      </c>
      <c r="AE286" s="1" t="str">
        <f t="shared" si="21"/>
        <v>No</v>
      </c>
    </row>
    <row r="287" spans="27:31" ht="14.25">
      <c r="AA287" s="27">
        <f t="shared" si="22"/>
        <v>269</v>
      </c>
      <c r="AB287" s="3">
        <v>-0.051</v>
      </c>
      <c r="AD287" s="1">
        <f t="shared" si="20"/>
        <v>269.8528546016903</v>
      </c>
      <c r="AE287" s="1" t="str">
        <f t="shared" si="21"/>
        <v>No</v>
      </c>
    </row>
    <row r="288" spans="27:31" ht="14.25">
      <c r="AA288" s="27">
        <f t="shared" si="22"/>
        <v>270</v>
      </c>
      <c r="AB288" s="3">
        <v>0.028</v>
      </c>
      <c r="AD288" s="1">
        <f t="shared" si="20"/>
        <v>277.40873453053763</v>
      </c>
      <c r="AE288" s="1" t="str">
        <f t="shared" si="21"/>
        <v>No</v>
      </c>
    </row>
    <row r="289" spans="27:31" ht="14.25">
      <c r="AA289" s="27">
        <f t="shared" si="22"/>
        <v>271</v>
      </c>
      <c r="AB289" s="3">
        <v>-0.093</v>
      </c>
      <c r="AD289" s="1">
        <f t="shared" si="20"/>
        <v>251.60972221919764</v>
      </c>
      <c r="AE289" s="1" t="str">
        <f t="shared" si="21"/>
        <v>No</v>
      </c>
    </row>
    <row r="290" spans="27:31" ht="14.25">
      <c r="AA290" s="27">
        <f t="shared" si="22"/>
        <v>272</v>
      </c>
      <c r="AB290" s="3">
        <v>0.054</v>
      </c>
      <c r="AD290" s="1">
        <f t="shared" si="20"/>
        <v>265.19664721903433</v>
      </c>
      <c r="AE290" s="1" t="str">
        <f t="shared" si="21"/>
        <v>No</v>
      </c>
    </row>
    <row r="291" spans="27:31" ht="14.25">
      <c r="AA291" s="27">
        <f t="shared" si="22"/>
        <v>273</v>
      </c>
      <c r="AB291" s="3">
        <v>-0.047</v>
      </c>
      <c r="AD291" s="1">
        <f t="shared" si="20"/>
        <v>252.7324047997397</v>
      </c>
      <c r="AE291" s="1" t="str">
        <f t="shared" si="21"/>
        <v>No</v>
      </c>
    </row>
    <row r="292" spans="27:31" ht="14.25">
      <c r="AA292" s="27">
        <f t="shared" si="22"/>
        <v>274</v>
      </c>
      <c r="AB292" s="3">
        <v>-0.012</v>
      </c>
      <c r="AD292" s="1">
        <f t="shared" si="20"/>
        <v>249.69961594214283</v>
      </c>
      <c r="AE292" s="1" t="str">
        <f t="shared" si="21"/>
        <v>No</v>
      </c>
    </row>
    <row r="293" spans="27:31" ht="14.25">
      <c r="AA293" s="27">
        <f t="shared" si="22"/>
        <v>275</v>
      </c>
      <c r="AB293" s="3">
        <v>0.104</v>
      </c>
      <c r="AD293" s="1">
        <f t="shared" si="20"/>
        <v>275.6683760001257</v>
      </c>
      <c r="AE293" s="1" t="str">
        <f t="shared" si="21"/>
        <v>No</v>
      </c>
    </row>
    <row r="294" spans="27:31" ht="14.25">
      <c r="AA294" s="27">
        <f t="shared" si="22"/>
        <v>276</v>
      </c>
      <c r="AB294" s="3">
        <v>0.041</v>
      </c>
      <c r="AD294" s="1">
        <f t="shared" si="20"/>
        <v>286.9707794161308</v>
      </c>
      <c r="AE294" s="1" t="str">
        <f t="shared" si="21"/>
        <v>No</v>
      </c>
    </row>
    <row r="295" spans="26:31" ht="14.25">
      <c r="Z295" s="1">
        <f>Z283+1</f>
        <v>2003</v>
      </c>
      <c r="AA295" s="27">
        <f t="shared" si="22"/>
        <v>277</v>
      </c>
      <c r="AB295" s="3">
        <v>-0.038</v>
      </c>
      <c r="AD295" s="1">
        <f t="shared" si="20"/>
        <v>276.06588979831787</v>
      </c>
      <c r="AE295" s="1" t="str">
        <f t="shared" si="21"/>
        <v>No</v>
      </c>
    </row>
    <row r="296" spans="27:31" ht="14.25">
      <c r="AA296" s="27">
        <f t="shared" si="22"/>
        <v>278</v>
      </c>
      <c r="AB296" s="3">
        <v>0.021</v>
      </c>
      <c r="AD296" s="1">
        <f t="shared" si="20"/>
        <v>281.8632734840825</v>
      </c>
      <c r="AE296" s="1" t="str">
        <f t="shared" si="21"/>
        <v>No</v>
      </c>
    </row>
    <row r="297" spans="27:31" ht="14.25">
      <c r="AA297" s="27">
        <f t="shared" si="22"/>
        <v>279</v>
      </c>
      <c r="AB297" s="3">
        <v>-0.08</v>
      </c>
      <c r="AD297" s="1">
        <f t="shared" si="20"/>
        <v>259.3142116053559</v>
      </c>
      <c r="AE297" s="1" t="str">
        <f t="shared" si="21"/>
        <v>No</v>
      </c>
    </row>
    <row r="298" spans="27:31" ht="14.25">
      <c r="AA298" s="27">
        <f t="shared" si="22"/>
        <v>280</v>
      </c>
      <c r="AB298" s="3">
        <v>-0.045</v>
      </c>
      <c r="AD298" s="1">
        <f t="shared" si="20"/>
        <v>247.64507208311488</v>
      </c>
      <c r="AE298" s="1" t="str">
        <f t="shared" si="21"/>
        <v>No</v>
      </c>
    </row>
    <row r="299" spans="27:31" ht="14.25">
      <c r="AA299" s="27">
        <f t="shared" si="22"/>
        <v>281</v>
      </c>
      <c r="AB299" s="3">
        <v>0.078</v>
      </c>
      <c r="AD299" s="1">
        <f t="shared" si="20"/>
        <v>266.9613877055979</v>
      </c>
      <c r="AE299" s="1" t="str">
        <f t="shared" si="21"/>
        <v>No</v>
      </c>
    </row>
    <row r="300" spans="27:31" ht="14.25">
      <c r="AA300" s="27">
        <f t="shared" si="22"/>
        <v>282</v>
      </c>
      <c r="AB300" s="3">
        <v>0.126</v>
      </c>
      <c r="AD300" s="1">
        <f t="shared" si="20"/>
        <v>300.59852255650316</v>
      </c>
      <c r="AE300" s="1" t="str">
        <f t="shared" si="21"/>
        <v>No</v>
      </c>
    </row>
    <row r="301" spans="27:31" ht="14.25">
      <c r="AA301" s="27">
        <f t="shared" si="22"/>
        <v>283</v>
      </c>
      <c r="AB301" s="3">
        <v>0.046</v>
      </c>
      <c r="AD301" s="1">
        <f t="shared" si="20"/>
        <v>314.4260545941023</v>
      </c>
      <c r="AE301" s="1" t="str">
        <f t="shared" si="21"/>
        <v>No</v>
      </c>
    </row>
    <row r="302" spans="27:31" ht="14.25">
      <c r="AA302" s="27">
        <f t="shared" si="22"/>
        <v>284</v>
      </c>
      <c r="AB302" s="3">
        <v>0.144</v>
      </c>
      <c r="AD302" s="1">
        <f t="shared" si="20"/>
        <v>359.703406455653</v>
      </c>
      <c r="AE302" s="1" t="str">
        <f t="shared" si="21"/>
        <v>No</v>
      </c>
    </row>
    <row r="303" spans="27:31" ht="14.25">
      <c r="AA303" s="27">
        <f t="shared" si="22"/>
        <v>285</v>
      </c>
      <c r="AB303" s="3">
        <v>0.045</v>
      </c>
      <c r="AD303" s="1">
        <f t="shared" si="20"/>
        <v>375.89005974615736</v>
      </c>
      <c r="AE303" s="1" t="str">
        <f t="shared" si="21"/>
        <v>No</v>
      </c>
    </row>
    <row r="304" spans="27:31" ht="14.25">
      <c r="AA304" s="27">
        <f t="shared" si="22"/>
        <v>286</v>
      </c>
      <c r="AB304" s="3">
        <v>0.098</v>
      </c>
      <c r="AD304" s="1">
        <f t="shared" si="20"/>
        <v>412.7272856012808</v>
      </c>
      <c r="AE304" s="1" t="str">
        <f t="shared" si="21"/>
        <v>No</v>
      </c>
    </row>
    <row r="305" spans="27:31" ht="14.25">
      <c r="AA305" s="27">
        <f t="shared" si="22"/>
        <v>287</v>
      </c>
      <c r="AB305" s="3">
        <v>0.038</v>
      </c>
      <c r="AD305" s="1">
        <f t="shared" si="20"/>
        <v>428.4109224541295</v>
      </c>
      <c r="AE305" s="1" t="str">
        <f t="shared" si="21"/>
        <v>No</v>
      </c>
    </row>
    <row r="306" spans="27:31" ht="14.25">
      <c r="AA306" s="27">
        <f t="shared" si="22"/>
        <v>288</v>
      </c>
      <c r="AB306" s="3">
        <v>0.164</v>
      </c>
      <c r="AD306" s="1">
        <f t="shared" si="20"/>
        <v>498.6703137366067</v>
      </c>
      <c r="AE306" s="1" t="str">
        <f t="shared" si="21"/>
        <v>No</v>
      </c>
    </row>
    <row r="307" spans="26:31" ht="14.25">
      <c r="Z307" s="1">
        <f>Z295+1</f>
        <v>2004</v>
      </c>
      <c r="AA307" s="27">
        <f t="shared" si="22"/>
        <v>289</v>
      </c>
      <c r="AB307" s="3">
        <v>-0.025</v>
      </c>
      <c r="AD307" s="1">
        <f t="shared" si="20"/>
        <v>486.20355589319155</v>
      </c>
      <c r="AE307" s="1" t="str">
        <f t="shared" si="21"/>
        <v>No</v>
      </c>
    </row>
    <row r="308" spans="27:31" ht="14.25">
      <c r="AA308" s="27">
        <f t="shared" si="22"/>
        <v>290</v>
      </c>
      <c r="AB308" s="3">
        <v>-0.005</v>
      </c>
      <c r="AD308" s="1">
        <f t="shared" si="20"/>
        <v>483.7725381137256</v>
      </c>
      <c r="AE308" s="1" t="str">
        <f t="shared" si="21"/>
        <v>No</v>
      </c>
    </row>
    <row r="309" spans="27:31" ht="14.25">
      <c r="AA309" s="27">
        <f t="shared" si="22"/>
        <v>291</v>
      </c>
      <c r="AB309" s="3">
        <v>-0.016</v>
      </c>
      <c r="AD309" s="1">
        <f t="shared" si="20"/>
        <v>476.032177503906</v>
      </c>
      <c r="AE309" s="1" t="str">
        <f t="shared" si="21"/>
        <v>No</v>
      </c>
    </row>
    <row r="310" spans="27:31" ht="14.25">
      <c r="AA310" s="27">
        <f t="shared" si="22"/>
        <v>292</v>
      </c>
      <c r="AB310" s="3">
        <v>0.014</v>
      </c>
      <c r="AD310" s="1">
        <f t="shared" si="20"/>
        <v>482.6966279889607</v>
      </c>
      <c r="AE310" s="1" t="str">
        <f t="shared" si="21"/>
        <v>No</v>
      </c>
    </row>
    <row r="311" spans="27:31" ht="14.25">
      <c r="AA311" s="27">
        <f t="shared" si="22"/>
        <v>293</v>
      </c>
      <c r="AB311" s="3">
        <v>-0.174</v>
      </c>
      <c r="AD311" s="1">
        <f t="shared" si="20"/>
        <v>398.7074147188816</v>
      </c>
      <c r="AE311" s="1" t="str">
        <f t="shared" si="21"/>
        <v>No</v>
      </c>
    </row>
    <row r="312" spans="27:31" ht="14.25">
      <c r="AA312" s="27">
        <f t="shared" si="22"/>
        <v>294</v>
      </c>
      <c r="AB312" s="3">
        <v>0.015</v>
      </c>
      <c r="AD312" s="1">
        <f t="shared" si="20"/>
        <v>404.6880259396648</v>
      </c>
      <c r="AE312" s="1" t="str">
        <f t="shared" si="21"/>
        <v>No</v>
      </c>
    </row>
    <row r="313" spans="27:31" ht="14.25">
      <c r="AA313" s="27">
        <f t="shared" si="22"/>
        <v>295</v>
      </c>
      <c r="AB313" s="3">
        <v>0.084</v>
      </c>
      <c r="AD313" s="1">
        <f t="shared" si="20"/>
        <v>438.68182011859665</v>
      </c>
      <c r="AE313" s="1" t="str">
        <f t="shared" si="21"/>
        <v>No</v>
      </c>
    </row>
    <row r="314" spans="27:31" ht="14.25">
      <c r="AA314" s="27">
        <f t="shared" si="22"/>
        <v>296</v>
      </c>
      <c r="AB314" s="3">
        <v>0</v>
      </c>
      <c r="AD314" s="1">
        <f t="shared" si="20"/>
        <v>438.68182011859665</v>
      </c>
      <c r="AE314" s="1" t="str">
        <f t="shared" si="21"/>
        <v>No</v>
      </c>
    </row>
    <row r="315" spans="27:31" ht="14.25">
      <c r="AA315" s="27">
        <f t="shared" si="22"/>
        <v>297</v>
      </c>
      <c r="AB315" s="3">
        <v>0.07</v>
      </c>
      <c r="AD315" s="1">
        <f t="shared" si="20"/>
        <v>469.38954752689847</v>
      </c>
      <c r="AE315" s="1" t="str">
        <f t="shared" si="21"/>
        <v>No</v>
      </c>
    </row>
    <row r="316" spans="27:31" ht="14.25">
      <c r="AA316" s="27">
        <f t="shared" si="22"/>
        <v>298</v>
      </c>
      <c r="AB316" s="3">
        <v>0.024</v>
      </c>
      <c r="AD316" s="1">
        <f t="shared" si="20"/>
        <v>480.65489666754405</v>
      </c>
      <c r="AE316" s="1" t="str">
        <f t="shared" si="21"/>
        <v>No</v>
      </c>
    </row>
    <row r="317" spans="27:31" ht="14.25">
      <c r="AA317" s="27">
        <f t="shared" si="22"/>
        <v>299</v>
      </c>
      <c r="AB317" s="3">
        <v>0.096</v>
      </c>
      <c r="AD317" s="1">
        <f t="shared" si="20"/>
        <v>526.7977667476283</v>
      </c>
      <c r="AE317" s="1" t="str">
        <f t="shared" si="21"/>
        <v>No</v>
      </c>
    </row>
    <row r="318" spans="27:31" ht="14.25">
      <c r="AA318" s="27">
        <f t="shared" si="22"/>
        <v>300</v>
      </c>
      <c r="AB318" s="3">
        <v>0.062</v>
      </c>
      <c r="AD318" s="1">
        <f t="shared" si="20"/>
        <v>559.4592282859813</v>
      </c>
      <c r="AE318" s="1" t="str">
        <f t="shared" si="21"/>
        <v>No</v>
      </c>
    </row>
    <row r="319" spans="26:31" ht="14.25">
      <c r="Z319" s="1">
        <f>Z307+1</f>
        <v>2005</v>
      </c>
      <c r="AA319" s="27">
        <f t="shared" si="22"/>
        <v>301</v>
      </c>
      <c r="AB319" s="3">
        <v>-0.007</v>
      </c>
      <c r="AD319" s="1">
        <f t="shared" si="20"/>
        <v>555.5430136879795</v>
      </c>
      <c r="AE319" s="1" t="str">
        <f t="shared" si="21"/>
        <v>No</v>
      </c>
    </row>
    <row r="320" spans="27:31" ht="14.25">
      <c r="AA320" s="27">
        <f t="shared" si="22"/>
        <v>302</v>
      </c>
      <c r="AB320" s="3">
        <v>0.022</v>
      </c>
      <c r="AD320" s="1">
        <f t="shared" si="20"/>
        <v>567.764959989115</v>
      </c>
      <c r="AE320" s="1" t="str">
        <f t="shared" si="21"/>
        <v>No</v>
      </c>
    </row>
    <row r="321" spans="27:31" ht="14.25">
      <c r="AA321" s="27">
        <f t="shared" si="22"/>
        <v>303</v>
      </c>
      <c r="AB321" s="3">
        <v>-0.032</v>
      </c>
      <c r="AD321" s="1">
        <f t="shared" si="20"/>
        <v>549.5964812694633</v>
      </c>
      <c r="AE321" s="1" t="str">
        <f t="shared" si="21"/>
        <v>No</v>
      </c>
    </row>
    <row r="322" spans="27:31" ht="14.25">
      <c r="AA322" s="27">
        <f t="shared" si="22"/>
        <v>304</v>
      </c>
      <c r="AB322" s="3">
        <v>-0.065</v>
      </c>
      <c r="AD322" s="1">
        <f t="shared" si="20"/>
        <v>513.8727099869483</v>
      </c>
      <c r="AE322" s="1" t="str">
        <f t="shared" si="21"/>
        <v>No</v>
      </c>
    </row>
    <row r="323" spans="27:31" ht="14.25">
      <c r="AA323" s="27">
        <f t="shared" si="22"/>
        <v>305</v>
      </c>
      <c r="AB323" s="3">
        <v>0.097</v>
      </c>
      <c r="AD323" s="1">
        <f t="shared" si="20"/>
        <v>563.7183628556822</v>
      </c>
      <c r="AE323" s="1" t="str">
        <f t="shared" si="21"/>
        <v>No</v>
      </c>
    </row>
    <row r="324" spans="27:31" ht="14.25">
      <c r="AA324" s="27">
        <f t="shared" si="22"/>
        <v>306</v>
      </c>
      <c r="AB324" s="3">
        <v>0.064</v>
      </c>
      <c r="AD324" s="1">
        <f t="shared" si="20"/>
        <v>599.796338078446</v>
      </c>
      <c r="AE324" s="1" t="str">
        <f t="shared" si="21"/>
        <v>No</v>
      </c>
    </row>
    <row r="325" spans="27:31" ht="14.25">
      <c r="AA325" s="27">
        <f t="shared" si="22"/>
        <v>307</v>
      </c>
      <c r="AB325" s="3">
        <v>0.041</v>
      </c>
      <c r="AD325" s="1">
        <f t="shared" si="20"/>
        <v>624.3879879396621</v>
      </c>
      <c r="AE325" s="1" t="str">
        <f t="shared" si="21"/>
        <v>No</v>
      </c>
    </row>
    <row r="326" spans="27:31" ht="14.25">
      <c r="AA326" s="27">
        <f t="shared" si="22"/>
        <v>308</v>
      </c>
      <c r="AB326" s="3">
        <v>0.031</v>
      </c>
      <c r="AD326" s="1">
        <f t="shared" si="20"/>
        <v>643.7440155657916</v>
      </c>
      <c r="AE326" s="1" t="str">
        <f t="shared" si="21"/>
        <v>No</v>
      </c>
    </row>
    <row r="327" spans="27:31" ht="14.25">
      <c r="AA327" s="27">
        <f t="shared" si="22"/>
        <v>309</v>
      </c>
      <c r="AB327" s="3">
        <v>0.091</v>
      </c>
      <c r="AD327" s="1">
        <f t="shared" si="20"/>
        <v>702.3247209822787</v>
      </c>
      <c r="AE327" s="1" t="str">
        <f t="shared" si="21"/>
        <v>No</v>
      </c>
    </row>
    <row r="328" spans="27:31" ht="14.25">
      <c r="AA328" s="27">
        <f t="shared" si="22"/>
        <v>310</v>
      </c>
      <c r="AB328" s="3">
        <v>-0.089</v>
      </c>
      <c r="AD328" s="1">
        <f t="shared" si="20"/>
        <v>639.8178208148558</v>
      </c>
      <c r="AE328" s="1" t="str">
        <f t="shared" si="21"/>
        <v>No</v>
      </c>
    </row>
    <row r="329" spans="27:31" ht="14.25">
      <c r="AA329" s="27">
        <f t="shared" si="22"/>
        <v>311</v>
      </c>
      <c r="AB329" s="3">
        <v>0.119</v>
      </c>
      <c r="AD329" s="1">
        <f t="shared" si="20"/>
        <v>715.9561414918237</v>
      </c>
      <c r="AE329" s="1" t="str">
        <f t="shared" si="21"/>
        <v>No</v>
      </c>
    </row>
    <row r="330" spans="27:31" ht="14.25">
      <c r="AA330" s="27">
        <f t="shared" si="22"/>
        <v>312</v>
      </c>
      <c r="AB330" s="3">
        <v>0.069</v>
      </c>
      <c r="AD330" s="1">
        <f t="shared" si="20"/>
        <v>765.3571152547595</v>
      </c>
      <c r="AE330" s="1" t="str">
        <f t="shared" si="21"/>
        <v>No</v>
      </c>
    </row>
    <row r="331" spans="26:31" ht="14.25">
      <c r="Z331" s="1">
        <f>Z319+1</f>
        <v>2006</v>
      </c>
      <c r="AA331" s="27">
        <f t="shared" si="22"/>
        <v>313</v>
      </c>
      <c r="AB331" s="3">
        <v>0.056</v>
      </c>
      <c r="AD331" s="1">
        <f t="shared" si="20"/>
        <v>808.2171137090261</v>
      </c>
      <c r="AE331" s="1" t="str">
        <f t="shared" si="21"/>
        <v>No</v>
      </c>
    </row>
    <row r="332" spans="27:31" ht="14.25">
      <c r="AA332" s="27">
        <f t="shared" si="22"/>
        <v>314</v>
      </c>
      <c r="AB332" s="3">
        <v>0.025</v>
      </c>
      <c r="AD332" s="1">
        <f t="shared" si="20"/>
        <v>828.4225415517517</v>
      </c>
      <c r="AE332" s="1" t="str">
        <f t="shared" si="21"/>
        <v>No</v>
      </c>
    </row>
    <row r="333" spans="27:31" ht="14.25">
      <c r="AA333" s="27">
        <f t="shared" si="22"/>
        <v>315</v>
      </c>
      <c r="AB333" s="3">
        <v>0.107</v>
      </c>
      <c r="AD333" s="1">
        <f aca="true" t="shared" si="23" ref="AD333:AD396">AD332*(1+AB333)</f>
        <v>917.0637534977891</v>
      </c>
      <c r="AE333" s="1" t="str">
        <f t="shared" si="21"/>
        <v>No</v>
      </c>
    </row>
    <row r="334" spans="27:31" ht="14.25">
      <c r="AA334" s="27">
        <f t="shared" si="22"/>
        <v>316</v>
      </c>
      <c r="AB334" s="3">
        <v>0.046</v>
      </c>
      <c r="AD334" s="1">
        <f t="shared" si="23"/>
        <v>959.2486861586874</v>
      </c>
      <c r="AE334" s="1" t="str">
        <f t="shared" si="21"/>
        <v>No</v>
      </c>
    </row>
    <row r="335" spans="27:31" ht="14.25">
      <c r="AA335" s="27">
        <f t="shared" si="22"/>
        <v>317</v>
      </c>
      <c r="AB335" s="3">
        <v>-0.137</v>
      </c>
      <c r="AD335" s="1">
        <f t="shared" si="23"/>
        <v>827.8316161549473</v>
      </c>
      <c r="AE335" s="1" t="str">
        <f t="shared" si="21"/>
        <v>No</v>
      </c>
    </row>
    <row r="336" spans="27:31" ht="14.25">
      <c r="AA336" s="27">
        <f t="shared" si="22"/>
        <v>318</v>
      </c>
      <c r="AB336" s="3">
        <v>0.019</v>
      </c>
      <c r="AD336" s="1">
        <f t="shared" si="23"/>
        <v>843.5604168618912</v>
      </c>
      <c r="AE336" s="1" t="str">
        <f t="shared" si="21"/>
        <v>No</v>
      </c>
    </row>
    <row r="337" spans="27:31" ht="14.25">
      <c r="AA337" s="27">
        <f t="shared" si="22"/>
        <v>319</v>
      </c>
      <c r="AB337" s="3">
        <v>0.005</v>
      </c>
      <c r="AD337" s="1">
        <f t="shared" si="23"/>
        <v>847.7782189462006</v>
      </c>
      <c r="AE337" s="1" t="str">
        <f t="shared" si="21"/>
        <v>No</v>
      </c>
    </row>
    <row r="338" spans="27:31" ht="14.25">
      <c r="AA338" s="27">
        <f t="shared" si="22"/>
        <v>320</v>
      </c>
      <c r="AB338" s="3">
        <v>0.086</v>
      </c>
      <c r="AD338" s="1">
        <f t="shared" si="23"/>
        <v>920.6871457755739</v>
      </c>
      <c r="AE338" s="1" t="str">
        <f t="shared" si="21"/>
        <v>No</v>
      </c>
    </row>
    <row r="339" spans="27:31" ht="14.25">
      <c r="AA339" s="27">
        <f t="shared" si="22"/>
        <v>321</v>
      </c>
      <c r="AB339" s="3">
        <v>0.051</v>
      </c>
      <c r="AD339" s="1">
        <f t="shared" si="23"/>
        <v>967.6421902101281</v>
      </c>
      <c r="AE339" s="1" t="str">
        <f aca="true" t="shared" si="24" ref="AE339:AE400">IF(AND(AA339&gt;=startm,AA339&lt;=endm),AD339,"No")</f>
        <v>No</v>
      </c>
    </row>
    <row r="340" spans="27:31" ht="14.25">
      <c r="AA340" s="27">
        <f t="shared" si="22"/>
        <v>322</v>
      </c>
      <c r="AB340" s="3">
        <v>0.043</v>
      </c>
      <c r="AD340" s="1">
        <f t="shared" si="23"/>
        <v>1009.2508043891635</v>
      </c>
      <c r="AE340" s="1" t="str">
        <f t="shared" si="24"/>
        <v>No</v>
      </c>
    </row>
    <row r="341" spans="27:31" ht="14.25">
      <c r="AA341" s="27">
        <f aca="true" t="shared" si="25" ref="AA341:AA404">AA340+1</f>
        <v>323</v>
      </c>
      <c r="AB341" s="3">
        <v>0.056</v>
      </c>
      <c r="AD341" s="1">
        <f t="shared" si="23"/>
        <v>1065.7688494349568</v>
      </c>
      <c r="AE341" s="1" t="str">
        <f t="shared" si="24"/>
        <v>No</v>
      </c>
    </row>
    <row r="342" spans="27:31" ht="14.25">
      <c r="AA342" s="27">
        <f t="shared" si="25"/>
        <v>324</v>
      </c>
      <c r="AB342" s="3">
        <v>0.003</v>
      </c>
      <c r="AD342" s="1">
        <f t="shared" si="23"/>
        <v>1068.9661559832616</v>
      </c>
      <c r="AE342" s="1" t="str">
        <f t="shared" si="24"/>
        <v>No</v>
      </c>
    </row>
    <row r="343" spans="26:31" ht="14.25">
      <c r="Z343" s="1">
        <f>Z331+1</f>
        <v>2007</v>
      </c>
      <c r="AA343" s="27">
        <f t="shared" si="25"/>
        <v>325</v>
      </c>
      <c r="AB343" s="3">
        <v>0.022</v>
      </c>
      <c r="AD343" s="1">
        <f t="shared" si="23"/>
        <v>1092.4834114148935</v>
      </c>
      <c r="AE343" s="1" t="str">
        <f t="shared" si="24"/>
        <v>No</v>
      </c>
    </row>
    <row r="344" spans="27:31" ht="14.25">
      <c r="AA344" s="27">
        <f t="shared" si="25"/>
        <v>326</v>
      </c>
      <c r="AB344" s="3">
        <v>-0.083</v>
      </c>
      <c r="AD344" s="1">
        <f t="shared" si="23"/>
        <v>1001.8072882674574</v>
      </c>
      <c r="AE344" s="1" t="str">
        <f t="shared" si="24"/>
        <v>No</v>
      </c>
    </row>
    <row r="345" spans="27:31" ht="14.25">
      <c r="AA345" s="27">
        <f t="shared" si="25"/>
        <v>327</v>
      </c>
      <c r="AB345" s="3">
        <v>0.02</v>
      </c>
      <c r="AD345" s="1">
        <f t="shared" si="23"/>
        <v>1021.8434340328065</v>
      </c>
      <c r="AE345" s="1" t="str">
        <f t="shared" si="24"/>
        <v>No</v>
      </c>
    </row>
    <row r="346" spans="27:31" ht="14.25">
      <c r="AA346" s="27">
        <f t="shared" si="25"/>
        <v>328</v>
      </c>
      <c r="AB346" s="3">
        <v>0.07</v>
      </c>
      <c r="AD346" s="1">
        <f t="shared" si="23"/>
        <v>1093.372474415103</v>
      </c>
      <c r="AE346" s="1" t="str">
        <f t="shared" si="24"/>
        <v>No</v>
      </c>
    </row>
    <row r="347" spans="27:31" ht="14.25">
      <c r="AA347" s="27">
        <f t="shared" si="25"/>
        <v>329</v>
      </c>
      <c r="AB347" s="3">
        <v>0.051</v>
      </c>
      <c r="AD347" s="1">
        <f t="shared" si="23"/>
        <v>1149.1344706102732</v>
      </c>
      <c r="AE347" s="1" t="str">
        <f t="shared" si="24"/>
        <v>No</v>
      </c>
    </row>
    <row r="348" spans="27:31" ht="14.25">
      <c r="AA348" s="27">
        <f t="shared" si="25"/>
        <v>330</v>
      </c>
      <c r="AB348" s="3">
        <v>0.005</v>
      </c>
      <c r="AD348" s="1">
        <f t="shared" si="23"/>
        <v>1154.8801429633245</v>
      </c>
      <c r="AE348" s="1" t="str">
        <f t="shared" si="24"/>
        <v>No</v>
      </c>
    </row>
    <row r="349" spans="27:31" ht="14.25">
      <c r="AA349" s="27">
        <f t="shared" si="25"/>
        <v>331</v>
      </c>
      <c r="AB349" s="3">
        <v>0.049</v>
      </c>
      <c r="AD349" s="1">
        <f t="shared" si="23"/>
        <v>1211.4692699685272</v>
      </c>
      <c r="AE349" s="1" t="str">
        <f t="shared" si="24"/>
        <v>No</v>
      </c>
    </row>
    <row r="350" spans="27:31" ht="14.25">
      <c r="AA350" s="27">
        <f t="shared" si="25"/>
        <v>332</v>
      </c>
      <c r="AB350" s="3">
        <v>-0.014</v>
      </c>
      <c r="AD350" s="1">
        <f t="shared" si="23"/>
        <v>1194.5087001889679</v>
      </c>
      <c r="AE350" s="1" t="str">
        <f t="shared" si="24"/>
        <v>No</v>
      </c>
    </row>
    <row r="351" spans="27:31" ht="14.25">
      <c r="AA351" s="27">
        <f t="shared" si="25"/>
        <v>333</v>
      </c>
      <c r="AB351" s="3">
        <v>0.125</v>
      </c>
      <c r="AD351" s="1">
        <f t="shared" si="23"/>
        <v>1343.8222877125888</v>
      </c>
      <c r="AE351" s="1" t="str">
        <f t="shared" si="24"/>
        <v>No</v>
      </c>
    </row>
    <row r="352" spans="27:31" ht="14.25">
      <c r="AA352" s="27">
        <f t="shared" si="25"/>
        <v>334</v>
      </c>
      <c r="AB352" s="3">
        <v>0.175</v>
      </c>
      <c r="AD352" s="1">
        <f t="shared" si="23"/>
        <v>1578.991188062292</v>
      </c>
      <c r="AE352" s="1" t="str">
        <f t="shared" si="24"/>
        <v>No</v>
      </c>
    </row>
    <row r="353" spans="27:31" ht="14.25">
      <c r="AA353" s="27">
        <f t="shared" si="25"/>
        <v>335</v>
      </c>
      <c r="AB353" s="3">
        <v>-0.023</v>
      </c>
      <c r="AD353" s="1">
        <f t="shared" si="23"/>
        <v>1542.674390736859</v>
      </c>
      <c r="AE353" s="1" t="str">
        <f t="shared" si="24"/>
        <v>No</v>
      </c>
    </row>
    <row r="354" spans="27:31" ht="14.25">
      <c r="AA354" s="27">
        <f t="shared" si="25"/>
        <v>336</v>
      </c>
      <c r="AB354" s="3">
        <v>0.065</v>
      </c>
      <c r="AD354" s="1">
        <f t="shared" si="23"/>
        <v>1642.9482261347548</v>
      </c>
      <c r="AE354" s="1" t="str">
        <f t="shared" si="24"/>
        <v>No</v>
      </c>
    </row>
    <row r="355" spans="26:31" ht="14.25">
      <c r="Z355" s="1">
        <f>Z343+1</f>
        <v>2008</v>
      </c>
      <c r="AA355" s="27">
        <f t="shared" si="25"/>
        <v>337</v>
      </c>
      <c r="AB355" s="3">
        <v>-0.13</v>
      </c>
      <c r="AD355" s="1">
        <f t="shared" si="23"/>
        <v>1429.3649567372368</v>
      </c>
      <c r="AE355" s="1" t="str">
        <f t="shared" si="24"/>
        <v>No</v>
      </c>
    </row>
    <row r="356" spans="27:31" ht="14.25">
      <c r="AA356" s="27">
        <f t="shared" si="25"/>
        <v>338</v>
      </c>
      <c r="AB356" s="3">
        <v>0.017</v>
      </c>
      <c r="AD356" s="1">
        <f t="shared" si="23"/>
        <v>1453.6641610017696</v>
      </c>
      <c r="AE356" s="1" t="str">
        <f t="shared" si="24"/>
        <v>No</v>
      </c>
    </row>
    <row r="357" spans="27:31" ht="14.25">
      <c r="AA357" s="27">
        <f t="shared" si="25"/>
        <v>339</v>
      </c>
      <c r="AB357" s="3">
        <v>-0.094</v>
      </c>
      <c r="AD357" s="1">
        <f t="shared" si="23"/>
        <v>1317.0197298676032</v>
      </c>
      <c r="AE357" s="1" t="str">
        <f t="shared" si="24"/>
        <v>No</v>
      </c>
    </row>
    <row r="358" spans="27:31" ht="14.25">
      <c r="AA358" s="27">
        <f t="shared" si="25"/>
        <v>340</v>
      </c>
      <c r="AB358" s="3">
        <v>0.091</v>
      </c>
      <c r="AD358" s="1">
        <f t="shared" si="23"/>
        <v>1436.868525285555</v>
      </c>
      <c r="AE358" s="1" t="str">
        <f t="shared" si="24"/>
        <v>No</v>
      </c>
    </row>
    <row r="359" spans="27:31" ht="14.25">
      <c r="AA359" s="27">
        <f t="shared" si="25"/>
        <v>341</v>
      </c>
      <c r="AB359" s="3">
        <v>-0.057</v>
      </c>
      <c r="AD359" s="1">
        <f t="shared" si="23"/>
        <v>1354.9670193442782</v>
      </c>
      <c r="AE359" s="1" t="str">
        <f t="shared" si="24"/>
        <v>No</v>
      </c>
    </row>
    <row r="360" spans="27:31" ht="14.25">
      <c r="AA360" s="27">
        <f t="shared" si="25"/>
        <v>342</v>
      </c>
      <c r="AB360" s="3">
        <v>-0.17</v>
      </c>
      <c r="AD360" s="1">
        <f t="shared" si="23"/>
        <v>1124.622626055751</v>
      </c>
      <c r="AE360" s="1" t="str">
        <f t="shared" si="24"/>
        <v>No</v>
      </c>
    </row>
    <row r="361" spans="27:31" ht="14.25">
      <c r="AA361" s="27">
        <f t="shared" si="25"/>
        <v>343</v>
      </c>
      <c r="AB361" s="3">
        <v>0.072</v>
      </c>
      <c r="AD361" s="1">
        <f t="shared" si="23"/>
        <v>1205.5954551317652</v>
      </c>
      <c r="AE361" s="1" t="str">
        <f t="shared" si="24"/>
        <v>No</v>
      </c>
    </row>
    <row r="362" spans="27:31" ht="14.25">
      <c r="AA362" s="27">
        <f t="shared" si="25"/>
        <v>344</v>
      </c>
      <c r="AB362" s="3">
        <v>0.006</v>
      </c>
      <c r="AD362" s="1">
        <f t="shared" si="23"/>
        <v>1212.829027862556</v>
      </c>
      <c r="AE362" s="1" t="str">
        <f t="shared" si="24"/>
        <v>No</v>
      </c>
    </row>
    <row r="363" spans="27:31" ht="14.25">
      <c r="AA363" s="27">
        <f t="shared" si="25"/>
        <v>345</v>
      </c>
      <c r="AB363" s="3">
        <v>-0.101</v>
      </c>
      <c r="AD363" s="1">
        <f t="shared" si="23"/>
        <v>1090.333296048438</v>
      </c>
      <c r="AE363" s="1" t="str">
        <f t="shared" si="24"/>
        <v>No</v>
      </c>
    </row>
    <row r="364" spans="27:31" ht="14.25">
      <c r="AA364" s="27">
        <f t="shared" si="25"/>
        <v>346</v>
      </c>
      <c r="AB364" s="3">
        <v>-0.264</v>
      </c>
      <c r="AD364" s="1">
        <f t="shared" si="23"/>
        <v>802.4853058916502</v>
      </c>
      <c r="AE364" s="1" t="str">
        <f t="shared" si="24"/>
        <v>No</v>
      </c>
    </row>
    <row r="365" spans="27:31" ht="14.25">
      <c r="AA365" s="27">
        <f t="shared" si="25"/>
        <v>347</v>
      </c>
      <c r="AB365" s="3">
        <v>-0.045</v>
      </c>
      <c r="AD365" s="1">
        <f t="shared" si="23"/>
        <v>766.373467126526</v>
      </c>
      <c r="AE365" s="1" t="str">
        <f t="shared" si="24"/>
        <v>No</v>
      </c>
    </row>
    <row r="366" spans="27:31" ht="14.25">
      <c r="AA366" s="27">
        <f t="shared" si="25"/>
        <v>348</v>
      </c>
      <c r="AB366" s="3">
        <v>0.074</v>
      </c>
      <c r="AD366" s="1">
        <f t="shared" si="23"/>
        <v>823.0851036938889</v>
      </c>
      <c r="AE366" s="1" t="str">
        <f t="shared" si="24"/>
        <v>No</v>
      </c>
    </row>
    <row r="367" spans="26:31" ht="14.25">
      <c r="Z367" s="1">
        <f>Z355+1</f>
        <v>2009</v>
      </c>
      <c r="AA367" s="27">
        <f t="shared" si="25"/>
        <v>349</v>
      </c>
      <c r="AB367" s="3">
        <v>-0.023</v>
      </c>
      <c r="AD367" s="1">
        <f t="shared" si="23"/>
        <v>804.1541463089294</v>
      </c>
      <c r="AE367" s="1" t="str">
        <f t="shared" si="24"/>
        <v>No</v>
      </c>
    </row>
    <row r="368" spans="27:31" ht="14.25">
      <c r="AA368" s="27">
        <f t="shared" si="25"/>
        <v>350</v>
      </c>
      <c r="AB368" s="3">
        <v>-0.039</v>
      </c>
      <c r="AD368" s="1">
        <f t="shared" si="23"/>
        <v>772.7921346028811</v>
      </c>
      <c r="AE368" s="1" t="str">
        <f t="shared" si="24"/>
        <v>No</v>
      </c>
    </row>
    <row r="369" spans="27:31" ht="14.25">
      <c r="AA369" s="27">
        <f t="shared" si="25"/>
        <v>351</v>
      </c>
      <c r="AB369" s="3">
        <v>0.093</v>
      </c>
      <c r="AD369" s="1">
        <f t="shared" si="23"/>
        <v>844.661803120949</v>
      </c>
      <c r="AE369" s="1" t="str">
        <f t="shared" si="24"/>
        <v>No</v>
      </c>
    </row>
    <row r="370" spans="27:31" ht="14.25">
      <c r="AA370" s="27">
        <f t="shared" si="25"/>
        <v>352</v>
      </c>
      <c r="AB370" s="3">
        <v>0.15</v>
      </c>
      <c r="AD370" s="1">
        <f t="shared" si="23"/>
        <v>971.3610735890912</v>
      </c>
      <c r="AE370" s="1" t="str">
        <f t="shared" si="24"/>
        <v>No</v>
      </c>
    </row>
    <row r="371" spans="27:31" ht="14.25">
      <c r="AA371" s="27">
        <f t="shared" si="25"/>
        <v>353</v>
      </c>
      <c r="AB371" s="3">
        <v>0.281</v>
      </c>
      <c r="AD371" s="1">
        <f t="shared" si="23"/>
        <v>1244.313535267626</v>
      </c>
      <c r="AE371" s="1" t="str">
        <f t="shared" si="24"/>
        <v>No</v>
      </c>
    </row>
    <row r="372" spans="27:31" ht="14.25">
      <c r="AA372" s="27">
        <f t="shared" si="25"/>
        <v>354</v>
      </c>
      <c r="AB372" s="3">
        <v>-0.035</v>
      </c>
      <c r="AD372" s="1">
        <f t="shared" si="23"/>
        <v>1200.762561533259</v>
      </c>
      <c r="AE372" s="1" t="str">
        <f t="shared" si="24"/>
        <v>No</v>
      </c>
    </row>
    <row r="373" spans="27:31" ht="14.25">
      <c r="AA373" s="27">
        <f t="shared" si="25"/>
        <v>355</v>
      </c>
      <c r="AB373" s="3">
        <v>0.08</v>
      </c>
      <c r="AD373" s="1">
        <f t="shared" si="23"/>
        <v>1296.82356645592</v>
      </c>
      <c r="AE373" s="1" t="str">
        <f t="shared" si="24"/>
        <v>No</v>
      </c>
    </row>
    <row r="374" spans="27:31" ht="14.25">
      <c r="AA374" s="27">
        <f t="shared" si="25"/>
        <v>356</v>
      </c>
      <c r="AB374" s="3">
        <v>0.006</v>
      </c>
      <c r="AD374" s="1">
        <f t="shared" si="23"/>
        <v>1304.6045078546554</v>
      </c>
      <c r="AE374" s="1" t="str">
        <f t="shared" si="24"/>
        <v>No</v>
      </c>
    </row>
    <row r="375" spans="27:31" ht="14.25">
      <c r="AA375" s="27">
        <f t="shared" si="25"/>
        <v>357</v>
      </c>
      <c r="AB375" s="3">
        <v>0.09</v>
      </c>
      <c r="AD375" s="1">
        <f t="shared" si="23"/>
        <v>1422.0189135615744</v>
      </c>
      <c r="AE375" s="1" t="str">
        <f t="shared" si="24"/>
        <v>No</v>
      </c>
    </row>
    <row r="376" spans="27:31" ht="14.25">
      <c r="AA376" s="27">
        <f t="shared" si="25"/>
        <v>358</v>
      </c>
      <c r="AB376" s="3">
        <v>-0.073</v>
      </c>
      <c r="AD376" s="1">
        <f t="shared" si="23"/>
        <v>1318.2115328715795</v>
      </c>
      <c r="AE376" s="1" t="str">
        <f t="shared" si="24"/>
        <v>No</v>
      </c>
    </row>
    <row r="377" spans="27:31" ht="14.25">
      <c r="AA377" s="27">
        <f t="shared" si="25"/>
        <v>359</v>
      </c>
      <c r="AB377" s="3">
        <v>0.068</v>
      </c>
      <c r="AD377" s="1">
        <f t="shared" si="23"/>
        <v>1407.849917106847</v>
      </c>
      <c r="AE377" s="1" t="str">
        <f t="shared" si="24"/>
        <v>No</v>
      </c>
    </row>
    <row r="378" spans="27:31" ht="14.25">
      <c r="AA378" s="27">
        <f t="shared" si="25"/>
        <v>360</v>
      </c>
      <c r="AB378" s="3">
        <v>0.033</v>
      </c>
      <c r="AD378" s="1">
        <f t="shared" si="23"/>
        <v>1454.308964371373</v>
      </c>
      <c r="AE378" s="1" t="str">
        <f t="shared" si="24"/>
        <v>No</v>
      </c>
    </row>
    <row r="379" spans="26:31" ht="14.25">
      <c r="Z379" s="1">
        <f>Z367+1</f>
        <v>2010</v>
      </c>
      <c r="AA379" s="27">
        <f t="shared" si="25"/>
        <v>361</v>
      </c>
      <c r="AB379" s="3">
        <v>-0.063</v>
      </c>
      <c r="AD379" s="1">
        <f t="shared" si="23"/>
        <v>1362.6874996159765</v>
      </c>
      <c r="AE379" s="1" t="str">
        <f t="shared" si="24"/>
        <v>No</v>
      </c>
    </row>
    <row r="380" spans="27:31" ht="14.25">
      <c r="AA380" s="27">
        <f t="shared" si="25"/>
        <v>362</v>
      </c>
      <c r="AB380" s="3">
        <v>0.008</v>
      </c>
      <c r="AD380" s="1">
        <f t="shared" si="23"/>
        <v>1373.5889996129044</v>
      </c>
      <c r="AE380" s="1" t="str">
        <f t="shared" si="24"/>
        <v>No</v>
      </c>
    </row>
    <row r="381" spans="27:31" ht="14.25">
      <c r="AA381" s="27">
        <f t="shared" si="25"/>
        <v>363</v>
      </c>
      <c r="AB381" s="3">
        <v>0.066</v>
      </c>
      <c r="AD381" s="1">
        <f t="shared" si="23"/>
        <v>1464.2458735873563</v>
      </c>
      <c r="AE381" s="1" t="str">
        <f t="shared" si="24"/>
        <v>No</v>
      </c>
    </row>
    <row r="382" spans="27:31" ht="14.25">
      <c r="AA382" s="27">
        <f t="shared" si="25"/>
        <v>364</v>
      </c>
      <c r="AB382" s="3">
        <v>0.006</v>
      </c>
      <c r="AD382" s="1">
        <f t="shared" si="23"/>
        <v>1473.0313488288805</v>
      </c>
      <c r="AE382" s="1" t="str">
        <f t="shared" si="24"/>
        <v>No</v>
      </c>
    </row>
    <row r="383" spans="27:31" ht="14.25">
      <c r="AA383" s="27">
        <f t="shared" si="25"/>
        <v>365</v>
      </c>
      <c r="AB383" s="3">
        <v>-0.036</v>
      </c>
      <c r="AD383" s="1">
        <f t="shared" si="23"/>
        <v>1420.0022202710406</v>
      </c>
      <c r="AE383" s="1" t="str">
        <f t="shared" si="24"/>
        <v>No</v>
      </c>
    </row>
    <row r="384" spans="27:31" ht="14.25">
      <c r="AA384" s="27">
        <f t="shared" si="25"/>
        <v>366</v>
      </c>
      <c r="AB384" s="3">
        <v>0.044</v>
      </c>
      <c r="AD384" s="1">
        <f t="shared" si="23"/>
        <v>1482.4823179629666</v>
      </c>
      <c r="AE384" s="1" t="str">
        <f t="shared" si="24"/>
        <v>No</v>
      </c>
    </row>
    <row r="385" spans="27:31" ht="14.25">
      <c r="AA385" s="27">
        <f t="shared" si="25"/>
        <v>367</v>
      </c>
      <c r="AB385" s="3">
        <v>0.01</v>
      </c>
      <c r="AD385" s="1">
        <f t="shared" si="23"/>
        <v>1497.3071411425963</v>
      </c>
      <c r="AE385" s="1" t="str">
        <f t="shared" si="24"/>
        <v>No</v>
      </c>
    </row>
    <row r="386" spans="27:31" ht="14.25">
      <c r="AA386" s="27">
        <f t="shared" si="25"/>
        <v>368</v>
      </c>
      <c r="AB386" s="3">
        <v>0.006</v>
      </c>
      <c r="AD386" s="1">
        <f t="shared" si="23"/>
        <v>1506.290983989452</v>
      </c>
      <c r="AE386" s="1" t="str">
        <f t="shared" si="24"/>
        <v>No</v>
      </c>
    </row>
    <row r="387" spans="27:31" ht="14.25">
      <c r="AA387" s="27">
        <f t="shared" si="25"/>
        <v>369</v>
      </c>
      <c r="AB387" s="3">
        <v>0.116</v>
      </c>
      <c r="AD387" s="1">
        <f t="shared" si="23"/>
        <v>1681.0207381322284</v>
      </c>
      <c r="AE387" s="1" t="str">
        <f t="shared" si="24"/>
        <v>No</v>
      </c>
    </row>
    <row r="388" spans="27:31" ht="14.25">
      <c r="AA388" s="27">
        <f t="shared" si="25"/>
        <v>370</v>
      </c>
      <c r="AB388" s="3">
        <v>-0.002</v>
      </c>
      <c r="AD388" s="1">
        <f t="shared" si="23"/>
        <v>1677.658696655964</v>
      </c>
      <c r="AE388" s="1" t="str">
        <f t="shared" si="24"/>
        <v>No</v>
      </c>
    </row>
    <row r="389" spans="27:31" ht="14.25">
      <c r="AA389" s="27">
        <f t="shared" si="25"/>
        <v>371</v>
      </c>
      <c r="AB389" s="3">
        <v>-0.026</v>
      </c>
      <c r="AD389" s="1">
        <f t="shared" si="23"/>
        <v>1634.039570542909</v>
      </c>
      <c r="AE389" s="1" t="str">
        <f t="shared" si="24"/>
        <v>No</v>
      </c>
    </row>
    <row r="390" spans="27:31" ht="14.25">
      <c r="AA390" s="27">
        <f t="shared" si="25"/>
        <v>372</v>
      </c>
      <c r="AB390" s="3">
        <v>0.046</v>
      </c>
      <c r="AD390" s="1">
        <f t="shared" si="23"/>
        <v>1709.2053907878828</v>
      </c>
      <c r="AE390" s="1" t="str">
        <f t="shared" si="24"/>
        <v>No</v>
      </c>
    </row>
    <row r="391" spans="26:31" ht="14.25">
      <c r="Z391" s="1">
        <f>Z379+1</f>
        <v>2011</v>
      </c>
      <c r="AA391" s="27">
        <f t="shared" si="25"/>
        <v>373</v>
      </c>
      <c r="AB391" s="3">
        <v>-0.106</v>
      </c>
      <c r="AD391" s="1">
        <f t="shared" si="23"/>
        <v>1528.0296193643674</v>
      </c>
      <c r="AE391" s="1" t="str">
        <f t="shared" si="24"/>
        <v>No</v>
      </c>
    </row>
    <row r="392" spans="27:31" ht="14.25">
      <c r="AA392" s="27">
        <f t="shared" si="25"/>
        <v>374</v>
      </c>
      <c r="AB392" s="3">
        <v>-0.028</v>
      </c>
      <c r="AD392" s="1">
        <f t="shared" si="23"/>
        <v>1485.244790022165</v>
      </c>
      <c r="AE392" s="1" t="str">
        <f t="shared" si="24"/>
        <v>No</v>
      </c>
    </row>
    <row r="393" spans="27:31" ht="14.25">
      <c r="AA393" s="27">
        <f t="shared" si="25"/>
        <v>375</v>
      </c>
      <c r="AB393" s="3">
        <v>0.091</v>
      </c>
      <c r="AD393" s="1">
        <f t="shared" si="23"/>
        <v>1620.402065914182</v>
      </c>
      <c r="AE393" s="1" t="str">
        <f t="shared" si="24"/>
        <v>No</v>
      </c>
    </row>
    <row r="394" spans="27:31" ht="14.25">
      <c r="AA394" s="27">
        <f t="shared" si="25"/>
        <v>376</v>
      </c>
      <c r="AB394" s="3">
        <v>-0.016</v>
      </c>
      <c r="AD394" s="1">
        <f t="shared" si="23"/>
        <v>1594.4756328595552</v>
      </c>
      <c r="AE394" s="1" t="str">
        <f t="shared" si="24"/>
        <v>No</v>
      </c>
    </row>
    <row r="395" spans="27:31" ht="14.25">
      <c r="AA395" s="27">
        <f t="shared" si="25"/>
        <v>377</v>
      </c>
      <c r="AB395" s="3">
        <v>-0.032</v>
      </c>
      <c r="AD395" s="1">
        <f t="shared" si="23"/>
        <v>1543.4524126080494</v>
      </c>
      <c r="AE395" s="1" t="str">
        <f t="shared" si="24"/>
        <v>No</v>
      </c>
    </row>
    <row r="396" spans="27:31" ht="14.25">
      <c r="AA396" s="27">
        <f t="shared" si="25"/>
        <v>378</v>
      </c>
      <c r="AB396" s="3">
        <v>0.017</v>
      </c>
      <c r="AD396" s="1">
        <f t="shared" si="23"/>
        <v>1569.691103622386</v>
      </c>
      <c r="AE396" s="1" t="str">
        <f t="shared" si="24"/>
        <v>No</v>
      </c>
    </row>
    <row r="397" spans="27:31" ht="14.25">
      <c r="AA397" s="27">
        <f t="shared" si="25"/>
        <v>379</v>
      </c>
      <c r="AB397" s="3">
        <v>-0.034</v>
      </c>
      <c r="AD397" s="1">
        <f>AD396*(1+AB397)</f>
        <v>1516.3216060992247</v>
      </c>
      <c r="AE397" s="1" t="str">
        <f t="shared" si="24"/>
        <v>No</v>
      </c>
    </row>
    <row r="398" spans="27:31" ht="14.25">
      <c r="AA398" s="27">
        <f t="shared" si="25"/>
        <v>380</v>
      </c>
      <c r="AB398" s="3">
        <v>-0.084</v>
      </c>
      <c r="AD398" s="1">
        <f>AD397*(1+AB398)</f>
        <v>1388.9505911868898</v>
      </c>
      <c r="AE398" s="1" t="str">
        <f t="shared" si="24"/>
        <v>No</v>
      </c>
    </row>
    <row r="399" spans="27:31" ht="14.25">
      <c r="AA399" s="27">
        <f t="shared" si="25"/>
        <v>381</v>
      </c>
      <c r="AB399" s="3">
        <v>-0.013</v>
      </c>
      <c r="AD399" s="1">
        <f>AD398*(1+AB399)</f>
        <v>1370.8942335014603</v>
      </c>
      <c r="AE399" s="1" t="str">
        <f t="shared" si="24"/>
        <v>No</v>
      </c>
    </row>
    <row r="400" spans="27:31" ht="14.25">
      <c r="AA400" s="27">
        <f t="shared" si="25"/>
        <v>382</v>
      </c>
      <c r="AB400" s="3">
        <v>0.076</v>
      </c>
      <c r="AD400" s="1">
        <f>AD399*(1+AB400)</f>
        <v>1475.0821952475715</v>
      </c>
      <c r="AE400" s="1" t="str">
        <f t="shared" si="24"/>
        <v>No</v>
      </c>
    </row>
    <row r="401" spans="27:30" ht="14.25">
      <c r="AA401" s="27">
        <f t="shared" si="25"/>
        <v>383</v>
      </c>
      <c r="AB401" s="2">
        <v>-0.089</v>
      </c>
      <c r="AD401" s="1">
        <f aca="true" t="shared" si="26" ref="AD401:AD415">AD400*(1+AB401)</f>
        <v>1343.7998798705376</v>
      </c>
    </row>
    <row r="402" spans="27:30" ht="14.25">
      <c r="AA402" s="27">
        <f t="shared" si="25"/>
        <v>384</v>
      </c>
      <c r="AB402" s="2">
        <v>-0.041</v>
      </c>
      <c r="AD402" s="1">
        <f t="shared" si="26"/>
        <v>1288.7040847958456</v>
      </c>
    </row>
    <row r="403" spans="26:30" ht="14.25">
      <c r="Z403" s="1">
        <f>Z391+1</f>
        <v>2012</v>
      </c>
      <c r="AA403" s="27">
        <f t="shared" si="25"/>
        <v>385</v>
      </c>
      <c r="AB403" s="2">
        <v>0.112</v>
      </c>
      <c r="AD403" s="1">
        <f t="shared" si="26"/>
        <v>1433.0389422929804</v>
      </c>
    </row>
    <row r="404" spans="27:30" ht="14.25">
      <c r="AA404" s="27">
        <f t="shared" si="25"/>
        <v>386</v>
      </c>
      <c r="AB404" s="2">
        <v>0.033</v>
      </c>
      <c r="AD404" s="1">
        <f t="shared" si="26"/>
        <v>1480.3292273886486</v>
      </c>
    </row>
    <row r="405" spans="27:30" ht="14.25">
      <c r="AA405" s="27">
        <f aca="true" t="shared" si="27" ref="AA405:AA414">AA404+1</f>
        <v>387</v>
      </c>
      <c r="AB405" s="2">
        <v>-0.02</v>
      </c>
      <c r="AD405" s="1">
        <f t="shared" si="26"/>
        <v>1450.7226428408756</v>
      </c>
    </row>
    <row r="406" spans="27:30" ht="14.25">
      <c r="AA406" s="27">
        <f t="shared" si="27"/>
        <v>388</v>
      </c>
      <c r="AB406" s="2">
        <v>-0.005</v>
      </c>
      <c r="AD406" s="1">
        <f t="shared" si="26"/>
        <v>1443.4690296266713</v>
      </c>
    </row>
    <row r="407" spans="27:30" ht="14.25">
      <c r="AA407" s="27">
        <f t="shared" si="27"/>
        <v>389</v>
      </c>
      <c r="AB407" s="2">
        <v>-0.064</v>
      </c>
      <c r="AD407" s="1">
        <f t="shared" si="26"/>
        <v>1351.0870117305642</v>
      </c>
    </row>
    <row r="408" spans="27:30" ht="14.25">
      <c r="AA408" s="27">
        <f t="shared" si="27"/>
        <v>390</v>
      </c>
      <c r="AB408" s="2">
        <v>0.075</v>
      </c>
      <c r="AD408" s="1">
        <f t="shared" si="26"/>
        <v>1452.4185376103565</v>
      </c>
    </row>
    <row r="409" spans="27:30" ht="14.25">
      <c r="AA409" s="27">
        <f t="shared" si="27"/>
        <v>391</v>
      </c>
      <c r="AB409" s="2">
        <v>-0.011</v>
      </c>
      <c r="AD409" s="1">
        <f t="shared" si="26"/>
        <v>1436.4419336966425</v>
      </c>
    </row>
    <row r="410" spans="27:30" ht="14.25">
      <c r="AA410" s="27">
        <f t="shared" si="27"/>
        <v>392</v>
      </c>
      <c r="AB410" s="2">
        <v>0.011</v>
      </c>
      <c r="AD410" s="1">
        <f t="shared" si="26"/>
        <v>1452.2427949673054</v>
      </c>
    </row>
    <row r="411" spans="27:30" ht="14.25">
      <c r="AA411" s="27">
        <f t="shared" si="27"/>
        <v>393</v>
      </c>
      <c r="AB411" s="2">
        <v>0.076</v>
      </c>
      <c r="AD411" s="1">
        <f t="shared" si="26"/>
        <v>1562.6132473848206</v>
      </c>
    </row>
    <row r="412" spans="27:30" ht="14.25">
      <c r="AA412" s="27">
        <f t="shared" si="27"/>
        <v>394</v>
      </c>
      <c r="AB412" s="2">
        <v>-0.014</v>
      </c>
      <c r="AD412" s="1">
        <f t="shared" si="26"/>
        <v>1540.736661921433</v>
      </c>
    </row>
    <row r="413" spans="27:30" ht="14.25">
      <c r="AA413" s="27">
        <f t="shared" si="27"/>
        <v>395</v>
      </c>
      <c r="AB413" s="2">
        <v>0.045</v>
      </c>
      <c r="AD413" s="1">
        <f t="shared" si="26"/>
        <v>1610.0698117078975</v>
      </c>
    </row>
    <row r="414" spans="27:30" ht="14.25">
      <c r="AA414" s="27">
        <f t="shared" si="27"/>
        <v>396</v>
      </c>
      <c r="AB414" s="2">
        <v>0.004</v>
      </c>
      <c r="AD414" s="1">
        <f t="shared" si="26"/>
        <v>1616.510090954729</v>
      </c>
    </row>
    <row r="415" spans="26:30" ht="14.25">
      <c r="Z415" s="1">
        <f>Z403+1</f>
        <v>2013</v>
      </c>
      <c r="AB415" s="2">
        <v>0.024</v>
      </c>
      <c r="AD415" s="1">
        <f t="shared" si="26"/>
        <v>1655.3063331376427</v>
      </c>
    </row>
  </sheetData>
  <sheetProtection/>
  <mergeCells count="3">
    <mergeCell ref="D1:I1"/>
    <mergeCell ref="D2:F2"/>
    <mergeCell ref="A1:B1"/>
  </mergeCells>
  <conditionalFormatting sqref="G5">
    <cfRule type="expression" priority="14" dxfId="0">
      <formula>$G$5&gt;$G$4</formula>
    </cfRule>
    <cfRule type="expression" priority="16" dxfId="1">
      <formula>$G$5&lt;$G$4</formula>
    </cfRule>
  </conditionalFormatting>
  <conditionalFormatting sqref="G6">
    <cfRule type="expression" priority="13" dxfId="0">
      <formula>$G$6&gt;$G$4</formula>
    </cfRule>
    <cfRule type="expression" priority="15" dxfId="1">
      <formula>$G$6&lt;$G$4</formula>
    </cfRule>
  </conditionalFormatting>
  <conditionalFormatting sqref="F6">
    <cfRule type="expression" priority="11" dxfId="0">
      <formula>$F$6&gt;$F$4</formula>
    </cfRule>
    <cfRule type="expression" priority="12" dxfId="1">
      <formula>$F$6&lt;$F$4</formula>
    </cfRule>
  </conditionalFormatting>
  <conditionalFormatting sqref="F5">
    <cfRule type="expression" priority="9" dxfId="0">
      <formula>$F$5&gt;$F$4</formula>
    </cfRule>
    <cfRule type="expression" priority="10" dxfId="1">
      <formula>$F$5&lt;$F$4</formula>
    </cfRule>
  </conditionalFormatting>
  <conditionalFormatting sqref="E5">
    <cfRule type="expression" priority="7" dxfId="0">
      <formula>$E$5&gt;$E$4</formula>
    </cfRule>
    <cfRule type="expression" priority="8" dxfId="1">
      <formula>$E$5&lt;$E$4</formula>
    </cfRule>
  </conditionalFormatting>
  <conditionalFormatting sqref="E6">
    <cfRule type="expression" priority="5" dxfId="0">
      <formula>$E$6&gt;$E$4</formula>
    </cfRule>
    <cfRule type="expression" priority="6" dxfId="1">
      <formula>$E$6&lt;$E$4</formula>
    </cfRule>
  </conditionalFormatting>
  <conditionalFormatting sqref="H6">
    <cfRule type="expression" priority="3" dxfId="1">
      <formula>$H$6&gt;$H$5</formula>
    </cfRule>
    <cfRule type="expression" priority="4" dxfId="0">
      <formula>$H$6&lt;$H$5</formula>
    </cfRule>
  </conditionalFormatting>
  <conditionalFormatting sqref="I6">
    <cfRule type="expression" priority="1" dxfId="1">
      <formula>$I$6&gt;$I$5</formula>
    </cfRule>
    <cfRule type="expression" priority="2" dxfId="0">
      <formula>$I$6&lt;$I$5</formula>
    </cfRule>
  </conditionalFormatting>
  <dataValidations count="1">
    <dataValidation type="list" allowBlank="1" showInputMessage="1" showErrorMessage="1" sqref="C8 B7 C6 B9">
      <formula1>$Q$8:$Q$40</formula1>
    </dataValidation>
  </dataValidations>
  <hyperlinks>
    <hyperlink ref="F10" r:id="rId1" display="Getting IRR in Excel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5"/>
  <sheetViews>
    <sheetView zoomScalePageLayoutView="0" workbookViewId="0" topLeftCell="B1">
      <pane ySplit="8" topLeftCell="BM9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4.140625" style="0" hidden="1" customWidth="1"/>
    <col min="3" max="3" width="8.8515625" style="6" customWidth="1"/>
    <col min="4" max="4" width="8.8515625" style="7" customWidth="1"/>
    <col min="5" max="5" width="10.140625" style="8" customWidth="1"/>
    <col min="6" max="6" width="10.28125" style="8" bestFit="1" customWidth="1"/>
    <col min="7" max="10" width="9.7109375" style="8" customWidth="1"/>
    <col min="11" max="11" width="0.71875" style="16" customWidth="1"/>
    <col min="12" max="12" width="9.7109375" style="8" customWidth="1"/>
    <col min="13" max="13" width="10.00390625" style="8" bestFit="1" customWidth="1"/>
    <col min="14" max="14" width="9.28125" style="8" bestFit="1" customWidth="1"/>
    <col min="15" max="15" width="9.7109375" style="8" bestFit="1" customWidth="1"/>
    <col min="16" max="16" width="10.28125" style="8" bestFit="1" customWidth="1"/>
    <col min="17" max="17" width="8.8515625" style="13" hidden="1" customWidth="1"/>
    <col min="18" max="19" width="8.8515625" style="10" hidden="1" customWidth="1"/>
    <col min="20" max="20" width="10.7109375" style="10" hidden="1" customWidth="1"/>
    <col min="21" max="21" width="10.421875" style="10" hidden="1" customWidth="1"/>
    <col min="22" max="23" width="10.00390625" style="10" hidden="1" customWidth="1"/>
    <col min="24" max="24" width="0" style="10" hidden="1" customWidth="1"/>
    <col min="25" max="25" width="12.00390625" style="10" hidden="1" customWidth="1"/>
    <col min="26" max="26" width="1.28515625" style="10" hidden="1" customWidth="1"/>
    <col min="27" max="28" width="0" style="10" hidden="1" customWidth="1"/>
    <col min="29" max="29" width="0.71875" style="18" customWidth="1"/>
    <col min="30" max="31" width="10.28125" style="25" bestFit="1" customWidth="1"/>
    <col min="32" max="32" width="10.7109375" style="25" customWidth="1"/>
    <col min="33" max="34" width="8.8515625" style="25" hidden="1" customWidth="1"/>
    <col min="35" max="37" width="10.28125" style="25" hidden="1" customWidth="1"/>
    <col min="38" max="39" width="8.8515625" style="25" hidden="1" customWidth="1"/>
    <col min="40" max="40" width="0.71875" style="18" customWidth="1"/>
  </cols>
  <sheetData>
    <row r="1" spans="3:17" ht="14.25" hidden="1">
      <c r="C1" s="7"/>
      <c r="Q1" s="9"/>
    </row>
    <row r="2" spans="3:38" ht="14.25" hidden="1">
      <c r="C2" s="7"/>
      <c r="F2"/>
      <c r="Q2" s="9"/>
      <c r="AI2" t="s">
        <v>2</v>
      </c>
      <c r="AL2" s="4">
        <f>Input!B2</f>
        <v>0.15</v>
      </c>
    </row>
    <row r="3" spans="3:38" ht="14.25" hidden="1">
      <c r="C3" s="7"/>
      <c r="Q3" s="9"/>
      <c r="AE3" s="30"/>
      <c r="AI3" t="s">
        <v>3</v>
      </c>
      <c r="AL3">
        <f>Input!B3</f>
        <v>1000</v>
      </c>
    </row>
    <row r="4" spans="3:38" ht="14.25" hidden="1">
      <c r="C4" s="7"/>
      <c r="Q4" s="9"/>
      <c r="AI4" t="s">
        <v>4</v>
      </c>
      <c r="AL4" s="5">
        <f>Input!B4</f>
        <v>5000</v>
      </c>
    </row>
    <row r="5" spans="2:38" ht="14.25">
      <c r="B5" t="s">
        <v>46</v>
      </c>
      <c r="AI5" t="s">
        <v>5</v>
      </c>
      <c r="AL5">
        <f>Input!B5</f>
        <v>15000</v>
      </c>
    </row>
    <row r="6" spans="6:16" ht="14.25">
      <c r="F6" s="73" t="s">
        <v>44</v>
      </c>
      <c r="G6" s="73"/>
      <c r="H6" s="73"/>
      <c r="I6" s="73"/>
      <c r="J6" s="73"/>
      <c r="K6" s="17"/>
      <c r="L6" s="73" t="s">
        <v>45</v>
      </c>
      <c r="M6" s="73"/>
      <c r="N6" s="73"/>
      <c r="O6" s="73"/>
      <c r="P6" s="73"/>
    </row>
    <row r="7" spans="1:39" ht="14.25">
      <c r="A7" s="20"/>
      <c r="B7" s="20" t="s">
        <v>24</v>
      </c>
      <c r="C7" s="21"/>
      <c r="D7" s="20" t="s">
        <v>7</v>
      </c>
      <c r="E7" s="20" t="s">
        <v>8</v>
      </c>
      <c r="F7" s="20" t="s">
        <v>8</v>
      </c>
      <c r="G7" s="20" t="s">
        <v>9</v>
      </c>
      <c r="H7" s="21" t="s">
        <v>10</v>
      </c>
      <c r="I7" s="21" t="s">
        <v>11</v>
      </c>
      <c r="J7" s="20" t="s">
        <v>10</v>
      </c>
      <c r="K7" s="18"/>
      <c r="L7" s="21" t="s">
        <v>12</v>
      </c>
      <c r="M7" s="21" t="s">
        <v>10</v>
      </c>
      <c r="N7" s="21" t="s">
        <v>11</v>
      </c>
      <c r="O7" s="20" t="s">
        <v>10</v>
      </c>
      <c r="P7" s="23" t="s">
        <v>8</v>
      </c>
      <c r="R7" s="10" t="s">
        <v>6</v>
      </c>
      <c r="S7" s="10" t="s">
        <v>7</v>
      </c>
      <c r="T7" s="10" t="s">
        <v>8</v>
      </c>
      <c r="U7" s="10" t="s">
        <v>8</v>
      </c>
      <c r="V7" s="10" t="s">
        <v>9</v>
      </c>
      <c r="W7" s="10" t="s">
        <v>10</v>
      </c>
      <c r="X7" s="10" t="s">
        <v>11</v>
      </c>
      <c r="Y7" s="10" t="s">
        <v>10</v>
      </c>
      <c r="AA7" s="10" t="s">
        <v>12</v>
      </c>
      <c r="AB7" s="10" t="s">
        <v>10</v>
      </c>
      <c r="AD7" s="65"/>
      <c r="AE7" s="65"/>
      <c r="AF7" s="65"/>
      <c r="AG7" s="72" t="s">
        <v>35</v>
      </c>
      <c r="AH7" s="72"/>
      <c r="AI7" s="72" t="s">
        <v>8</v>
      </c>
      <c r="AJ7" s="72"/>
      <c r="AK7" s="72"/>
      <c r="AL7" s="72" t="s">
        <v>33</v>
      </c>
      <c r="AM7" s="72"/>
    </row>
    <row r="8" spans="1:39" ht="14.25">
      <c r="A8" s="20" t="s">
        <v>23</v>
      </c>
      <c r="B8" s="20" t="s">
        <v>7</v>
      </c>
      <c r="C8" s="20" t="s">
        <v>13</v>
      </c>
      <c r="D8" s="20" t="s">
        <v>14</v>
      </c>
      <c r="E8" s="20" t="s">
        <v>15</v>
      </c>
      <c r="F8" s="20" t="s">
        <v>16</v>
      </c>
      <c r="G8" s="20" t="s">
        <v>17</v>
      </c>
      <c r="H8" s="21" t="s">
        <v>17</v>
      </c>
      <c r="I8" s="21" t="s">
        <v>18</v>
      </c>
      <c r="J8" s="20" t="s">
        <v>19</v>
      </c>
      <c r="K8" s="18"/>
      <c r="L8" s="21" t="s">
        <v>17</v>
      </c>
      <c r="M8" s="21" t="s">
        <v>17</v>
      </c>
      <c r="N8" s="21" t="s">
        <v>18</v>
      </c>
      <c r="O8" s="20" t="s">
        <v>19</v>
      </c>
      <c r="P8" s="23" t="s">
        <v>16</v>
      </c>
      <c r="Q8" s="13" t="s">
        <v>13</v>
      </c>
      <c r="R8" s="10" t="s">
        <v>7</v>
      </c>
      <c r="S8" s="10" t="s">
        <v>14</v>
      </c>
      <c r="T8" s="10" t="s">
        <v>15</v>
      </c>
      <c r="U8" s="10" t="s">
        <v>16</v>
      </c>
      <c r="V8" s="10" t="s">
        <v>17</v>
      </c>
      <c r="W8" s="10" t="s">
        <v>17</v>
      </c>
      <c r="X8" s="10" t="s">
        <v>18</v>
      </c>
      <c r="Y8" s="10" t="s">
        <v>19</v>
      </c>
      <c r="AA8" s="10" t="s">
        <v>17</v>
      </c>
      <c r="AB8" s="10" t="s">
        <v>17</v>
      </c>
      <c r="AD8" s="21" t="s">
        <v>15</v>
      </c>
      <c r="AE8" s="65" t="s">
        <v>12</v>
      </c>
      <c r="AF8" s="65" t="s">
        <v>9</v>
      </c>
      <c r="AG8" s="65" t="s">
        <v>12</v>
      </c>
      <c r="AH8" s="65" t="s">
        <v>9</v>
      </c>
      <c r="AI8" s="65" t="s">
        <v>15</v>
      </c>
      <c r="AJ8" s="65" t="s">
        <v>12</v>
      </c>
      <c r="AK8" s="65" t="s">
        <v>9</v>
      </c>
      <c r="AL8" s="65" t="s">
        <v>12</v>
      </c>
      <c r="AM8" s="65" t="s">
        <v>9</v>
      </c>
    </row>
    <row r="9" spans="3:16" ht="14.25" hidden="1">
      <c r="C9"/>
      <c r="D9"/>
      <c r="E9"/>
      <c r="F9"/>
      <c r="G9"/>
      <c r="I9" s="6"/>
      <c r="J9" s="6"/>
      <c r="K9" s="17"/>
      <c r="L9" s="6"/>
      <c r="M9" s="6"/>
      <c r="N9" s="6"/>
      <c r="O9" s="6"/>
      <c r="P9" s="22"/>
    </row>
    <row r="10" spans="1:39" ht="14.25">
      <c r="A10" s="5">
        <v>1</v>
      </c>
      <c r="B10">
        <v>9.715125455556075</v>
      </c>
      <c r="C10" s="6">
        <f aca="true" t="shared" si="0" ref="C10:C73">IF(AND(A10&gt;=startm,A10&lt;=endm),A10-startm,"NA")</f>
        <v>0</v>
      </c>
      <c r="D10" s="7">
        <f>IF(C10="NA","NA",IF(C10=0,0,(B10-B8)/B8))</f>
        <v>0</v>
      </c>
      <c r="E10" s="8">
        <f aca="true" t="shared" si="1" ref="E10:E73">IF(C10="NA","NA",IF(C10=0,typical,(1+return/12)*typical*((1+return/12)^C10-1)/(return/12)))</f>
        <v>5000</v>
      </c>
      <c r="F10" s="8">
        <f>IF(C10="NA","NA",IF(C10=0,typical,(F8+IF(V8=typical,0,V8)*(1+D10))))</f>
        <v>5000</v>
      </c>
      <c r="G10" s="8">
        <f aca="true" t="shared" si="2" ref="G10:G73">IF(C10="NA","NA",IF(C10=0,typical,IF((F10-E10)&gt;0,IF(typical-(F10-E10)&lt;min,min,typical-(F10-E10)),IF((F10-E10)&lt;0,IF(typical-(F10-E10)&gt;max,max,typical-(F10-E10)),IF((E10-F10)=0,min,)))))</f>
        <v>5000</v>
      </c>
      <c r="H10" s="8">
        <f aca="true" t="shared" si="3" ref="H10:H21">IF(C10="NA","NA",IF(H9="NA",G10,H9+G10))</f>
        <v>5000</v>
      </c>
      <c r="I10" s="15">
        <f>IF(C10="NA","NA",G10/B10)</f>
        <v>514.6613929870049</v>
      </c>
      <c r="J10" s="15">
        <f aca="true" t="shared" si="4" ref="J10:J21">IF(C10="NA","NA",IF(J9="NA",I10,J9+I10))</f>
        <v>514.6613929870049</v>
      </c>
      <c r="K10" s="19"/>
      <c r="L10" s="8">
        <f aca="true" t="shared" si="5" ref="L10:L73">IF(C10="NA","NA",typical)</f>
        <v>5000</v>
      </c>
      <c r="M10" s="8">
        <f aca="true" t="shared" si="6" ref="M10:M21">IF(C10="NA","NA",IF(M9="NA",L10,M9+L10))</f>
        <v>5000</v>
      </c>
      <c r="N10" s="15">
        <f>IF(C10="NA","NA",L10/B10)</f>
        <v>514.6613929870049</v>
      </c>
      <c r="O10" s="14">
        <f aca="true" t="shared" si="7" ref="O10:O21">IF(C10="NA","NA",IF(O9="NA",N10,O9+N10))</f>
        <v>514.6613929870049</v>
      </c>
      <c r="P10" s="8">
        <f>IF(C10="NA","NA",O10*B10)</f>
        <v>5000</v>
      </c>
      <c r="Q10" s="13">
        <v>0</v>
      </c>
      <c r="R10" s="10">
        <v>9.715125455556075</v>
      </c>
      <c r="S10" s="10">
        <v>0</v>
      </c>
      <c r="T10" s="11">
        <f>typical</f>
        <v>5000</v>
      </c>
      <c r="U10" s="11">
        <f>typical</f>
        <v>5000</v>
      </c>
      <c r="V10" s="11">
        <f>typical</f>
        <v>5000</v>
      </c>
      <c r="W10" s="11">
        <f>V10</f>
        <v>5000</v>
      </c>
      <c r="X10" s="10">
        <f aca="true" t="shared" si="8" ref="X10:X73">V10/R10</f>
        <v>514.6613929870049</v>
      </c>
      <c r="Y10" s="10">
        <f>X10</f>
        <v>514.6613929870049</v>
      </c>
      <c r="AA10" s="11">
        <f aca="true" t="shared" si="9" ref="AA10:AA73">typical</f>
        <v>5000</v>
      </c>
      <c r="AB10" s="11">
        <f>AA10</f>
        <v>5000</v>
      </c>
      <c r="AC10" s="24"/>
      <c r="AD10" s="26">
        <f aca="true" t="shared" si="10" ref="AD10:AD73">IF(A10=endm,E10,IF(C10="NA","NA",-typical))</f>
        <v>-5000</v>
      </c>
      <c r="AE10" s="26">
        <f aca="true" t="shared" si="11" ref="AE10:AE73">IF(A10=endm,P10,IF(C10="NA","NA",-typical))</f>
        <v>-5000</v>
      </c>
      <c r="AF10" s="26">
        <f aca="true" t="shared" si="12" ref="AF10:AF73">IF(A10=endm,F10,IF(C10="NA","NA",-G10))</f>
        <v>-5000</v>
      </c>
      <c r="AG10" s="26">
        <f aca="true" t="shared" si="13" ref="AG10:AG73">IF(A10=endm,O10,0)</f>
        <v>0</v>
      </c>
      <c r="AH10" s="26">
        <f aca="true" t="shared" si="14" ref="AH10:AH73">IF(A10=endm,J10,0)</f>
        <v>0</v>
      </c>
      <c r="AI10" s="26">
        <f aca="true" t="shared" si="15" ref="AI10:AI73">IF(A10=endm,E10,0)</f>
        <v>0</v>
      </c>
      <c r="AJ10" s="26">
        <f aca="true" t="shared" si="16" ref="AJ10:AJ73">IF(A10=endm,P10,0)</f>
        <v>0</v>
      </c>
      <c r="AK10" s="26">
        <f aca="true" t="shared" si="17" ref="AK10:AK73">IF(A10=endm,F10,0)</f>
        <v>0</v>
      </c>
      <c r="AL10" s="26">
        <f aca="true" t="shared" si="18" ref="AL10:AL73">IF(A10=endm,M10,0)</f>
        <v>0</v>
      </c>
      <c r="AM10" s="26">
        <f aca="true" t="shared" si="19" ref="AM10:AM73">IF(A10=endm,H10,0)</f>
        <v>0</v>
      </c>
    </row>
    <row r="11" spans="1:39" ht="14.25">
      <c r="A11" s="5">
        <f>A10+1</f>
        <v>2</v>
      </c>
      <c r="B11">
        <v>10.084300222867206</v>
      </c>
      <c r="C11" s="6">
        <f t="shared" si="0"/>
        <v>1</v>
      </c>
      <c r="D11" s="7">
        <f aca="true" t="shared" si="20" ref="D11:D74">IF(C11="NA","NA",IF(C11=0,0,(B11-B10)/B10))</f>
        <v>0.038000000000000034</v>
      </c>
      <c r="E11" s="8">
        <f t="shared" si="1"/>
        <v>5062.499999999982</v>
      </c>
      <c r="F11" s="8">
        <f aca="true" t="shared" si="21" ref="F11:F74">IF(C11="NA","NA",IF(C11=0,typical,(F10+IF(V10=typical,0,V10))*(1+D11)))</f>
        <v>5190</v>
      </c>
      <c r="G11" s="8">
        <f t="shared" si="2"/>
        <v>4872.499999999982</v>
      </c>
      <c r="H11" s="8">
        <f t="shared" si="3"/>
        <v>9872.499999999982</v>
      </c>
      <c r="I11" s="15">
        <f aca="true" t="shared" si="22" ref="I11:I74">IF(C11="NA","NA",G11/B11)</f>
        <v>483.1768087339445</v>
      </c>
      <c r="J11" s="15">
        <f t="shared" si="4"/>
        <v>997.8382017209494</v>
      </c>
      <c r="K11" s="19"/>
      <c r="L11" s="8">
        <f t="shared" si="5"/>
        <v>5000</v>
      </c>
      <c r="M11" s="8">
        <f t="shared" si="6"/>
        <v>10000</v>
      </c>
      <c r="N11" s="15">
        <f aca="true" t="shared" si="23" ref="N11:N74">IF(C11="NA","NA",L11/B11)</f>
        <v>495.8202244576155</v>
      </c>
      <c r="O11" s="14">
        <f t="shared" si="7"/>
        <v>1010.4816174446204</v>
      </c>
      <c r="P11" s="8">
        <f aca="true" t="shared" si="24" ref="P11:P74">IF(C11="NA","NA",O11*B11)</f>
        <v>10190</v>
      </c>
      <c r="Q11" s="13">
        <f>Q10+1</f>
        <v>1</v>
      </c>
      <c r="R11" s="10">
        <v>10.084300222867206</v>
      </c>
      <c r="S11" s="12">
        <f>(R11-R10)/R10</f>
        <v>0.038000000000000034</v>
      </c>
      <c r="T11" s="11">
        <f aca="true" t="shared" si="25" ref="T11:T74">(1+return/12)*typical*((1+return/12)^Q11-1)/(return/12)</f>
        <v>5062.499999999982</v>
      </c>
      <c r="U11" s="11">
        <f>U10*(1+S11)</f>
        <v>5190</v>
      </c>
      <c r="V11" s="11">
        <f aca="true" t="shared" si="26" ref="V11:V74">IF((U11-T11)&gt;0,IF(typical-(U11-T11)&lt;min,min,typical-(U11-T11)),IF((U11-T11)&lt;0,IF(typical-(U11-T11)&gt;max,max,typical-(U11-T11)),IF((T11-U11)=0,min,)))</f>
        <v>4872.499999999982</v>
      </c>
      <c r="W11" s="11">
        <f aca="true" t="shared" si="27" ref="W11:W74">W10+V11</f>
        <v>9872.499999999982</v>
      </c>
      <c r="X11" s="10">
        <f t="shared" si="8"/>
        <v>483.1768087339445</v>
      </c>
      <c r="Y11" s="10">
        <f>Y10+X11</f>
        <v>997.8382017209494</v>
      </c>
      <c r="AA11" s="11">
        <f t="shared" si="9"/>
        <v>5000</v>
      </c>
      <c r="AB11" s="11">
        <f>AB10+AA11</f>
        <v>10000</v>
      </c>
      <c r="AC11" s="24"/>
      <c r="AD11" s="26">
        <f t="shared" si="10"/>
        <v>-5000</v>
      </c>
      <c r="AE11" s="26">
        <f t="shared" si="11"/>
        <v>-5000</v>
      </c>
      <c r="AF11" s="26">
        <f t="shared" si="12"/>
        <v>-4872.499999999982</v>
      </c>
      <c r="AG11" s="26">
        <f t="shared" si="13"/>
        <v>0</v>
      </c>
      <c r="AH11" s="26">
        <f t="shared" si="14"/>
        <v>0</v>
      </c>
      <c r="AI11" s="26">
        <f t="shared" si="15"/>
        <v>0</v>
      </c>
      <c r="AJ11" s="26">
        <f t="shared" si="16"/>
        <v>0</v>
      </c>
      <c r="AK11" s="26">
        <f t="shared" si="17"/>
        <v>0</v>
      </c>
      <c r="AL11" s="26">
        <f t="shared" si="18"/>
        <v>0</v>
      </c>
      <c r="AM11" s="26">
        <f t="shared" si="19"/>
        <v>0</v>
      </c>
    </row>
    <row r="12" spans="1:39" ht="14.25">
      <c r="A12" s="5">
        <f aca="true" t="shared" si="28" ref="A12:A75">A11+1</f>
        <v>3</v>
      </c>
      <c r="B12">
        <v>10.114553123535806</v>
      </c>
      <c r="C12" s="6">
        <f t="shared" si="0"/>
        <v>2</v>
      </c>
      <c r="D12" s="7">
        <f t="shared" si="20"/>
        <v>0.0029999999999998487</v>
      </c>
      <c r="E12" s="8">
        <f t="shared" si="1"/>
        <v>10188.281249999998</v>
      </c>
      <c r="F12" s="8">
        <f t="shared" si="21"/>
        <v>10092.68749999998</v>
      </c>
      <c r="G12" s="8">
        <f t="shared" si="2"/>
        <v>5095.593750000018</v>
      </c>
      <c r="H12" s="8">
        <f t="shared" si="3"/>
        <v>14968.09375</v>
      </c>
      <c r="I12" s="15">
        <f t="shared" si="22"/>
        <v>503.78832240674615</v>
      </c>
      <c r="J12" s="15">
        <f t="shared" si="4"/>
        <v>1501.6265241276956</v>
      </c>
      <c r="K12" s="19"/>
      <c r="L12" s="8">
        <f t="shared" si="5"/>
        <v>5000</v>
      </c>
      <c r="M12" s="8">
        <f t="shared" si="6"/>
        <v>15000</v>
      </c>
      <c r="N12" s="15">
        <f t="shared" si="23"/>
        <v>494.3372128191581</v>
      </c>
      <c r="O12" s="14">
        <f t="shared" si="7"/>
        <v>1504.8188302637784</v>
      </c>
      <c r="P12" s="8">
        <f t="shared" si="24"/>
        <v>15220.569999999998</v>
      </c>
      <c r="Q12" s="13">
        <f aca="true" t="shared" si="29" ref="Q12:Q75">Q11+1</f>
        <v>2</v>
      </c>
      <c r="R12" s="10">
        <v>10.114553123535806</v>
      </c>
      <c r="S12" s="12">
        <f>(R12-R11)/R11</f>
        <v>0.0029999999999998487</v>
      </c>
      <c r="T12" s="11">
        <f t="shared" si="25"/>
        <v>10188.281249999998</v>
      </c>
      <c r="U12" s="11">
        <f>(U11+V11)*(1+S12)</f>
        <v>10092.68749999998</v>
      </c>
      <c r="V12" s="11">
        <f t="shared" si="26"/>
        <v>5095.593750000018</v>
      </c>
      <c r="W12" s="11">
        <f t="shared" si="27"/>
        <v>14968.09375</v>
      </c>
      <c r="X12" s="10">
        <f t="shared" si="8"/>
        <v>503.78832240674615</v>
      </c>
      <c r="Y12" s="10">
        <f aca="true" t="shared" si="30" ref="Y12:Y46">Y11+X12</f>
        <v>1501.6265241276956</v>
      </c>
      <c r="AA12" s="11">
        <f t="shared" si="9"/>
        <v>5000</v>
      </c>
      <c r="AB12" s="11">
        <f aca="true" t="shared" si="31" ref="AB12:AB46">AB11+AA12</f>
        <v>15000</v>
      </c>
      <c r="AC12" s="24"/>
      <c r="AD12" s="26">
        <f t="shared" si="10"/>
        <v>-5000</v>
      </c>
      <c r="AE12" s="26">
        <f t="shared" si="11"/>
        <v>-5000</v>
      </c>
      <c r="AF12" s="26">
        <f t="shared" si="12"/>
        <v>-5095.593750000018</v>
      </c>
      <c r="AG12" s="26">
        <f t="shared" si="13"/>
        <v>0</v>
      </c>
      <c r="AH12" s="26">
        <f t="shared" si="14"/>
        <v>0</v>
      </c>
      <c r="AI12" s="26">
        <f t="shared" si="15"/>
        <v>0</v>
      </c>
      <c r="AJ12" s="26">
        <f t="shared" si="16"/>
        <v>0</v>
      </c>
      <c r="AK12" s="26">
        <f t="shared" si="17"/>
        <v>0</v>
      </c>
      <c r="AL12" s="26">
        <f t="shared" si="18"/>
        <v>0</v>
      </c>
      <c r="AM12" s="26">
        <f t="shared" si="19"/>
        <v>0</v>
      </c>
    </row>
    <row r="13" spans="1:39" ht="14.25">
      <c r="A13" s="5">
        <f t="shared" si="28"/>
        <v>4</v>
      </c>
      <c r="B13">
        <v>10.013407592300448</v>
      </c>
      <c r="C13" s="6">
        <f t="shared" si="0"/>
        <v>3</v>
      </c>
      <c r="D13" s="7">
        <f t="shared" si="20"/>
        <v>-0.010000000000000056</v>
      </c>
      <c r="E13" s="8">
        <f t="shared" si="1"/>
        <v>15378.134765624935</v>
      </c>
      <c r="F13" s="8">
        <f t="shared" si="21"/>
        <v>15036.398437499998</v>
      </c>
      <c r="G13" s="8">
        <f t="shared" si="2"/>
        <v>5341.736328124936</v>
      </c>
      <c r="H13" s="8">
        <f t="shared" si="3"/>
        <v>20309.830078124935</v>
      </c>
      <c r="I13" s="15">
        <f t="shared" si="22"/>
        <v>533.4583935475</v>
      </c>
      <c r="J13" s="15">
        <f t="shared" si="4"/>
        <v>2035.0849176751956</v>
      </c>
      <c r="K13" s="19"/>
      <c r="L13" s="8">
        <f t="shared" si="5"/>
        <v>5000</v>
      </c>
      <c r="M13" s="8">
        <f t="shared" si="6"/>
        <v>20000</v>
      </c>
      <c r="N13" s="15">
        <f t="shared" si="23"/>
        <v>499.3305179991496</v>
      </c>
      <c r="O13" s="14">
        <f t="shared" si="7"/>
        <v>2004.149348262928</v>
      </c>
      <c r="P13" s="8">
        <f t="shared" si="24"/>
        <v>20068.364299999997</v>
      </c>
      <c r="Q13" s="13">
        <f t="shared" si="29"/>
        <v>3</v>
      </c>
      <c r="R13" s="10">
        <v>10.013407592300448</v>
      </c>
      <c r="S13" s="12">
        <f>(R13-R12)/R12</f>
        <v>-0.010000000000000056</v>
      </c>
      <c r="T13" s="11">
        <f t="shared" si="25"/>
        <v>15378.134765624935</v>
      </c>
      <c r="U13" s="11">
        <f>(U12+V12)*(1+S13)</f>
        <v>15036.398437499998</v>
      </c>
      <c r="V13" s="11">
        <f t="shared" si="26"/>
        <v>5341.736328124936</v>
      </c>
      <c r="W13" s="11">
        <f t="shared" si="27"/>
        <v>20309.830078124935</v>
      </c>
      <c r="X13" s="10">
        <f t="shared" si="8"/>
        <v>533.4583935475</v>
      </c>
      <c r="Y13" s="10">
        <f t="shared" si="30"/>
        <v>2035.0849176751956</v>
      </c>
      <c r="AA13" s="11">
        <f t="shared" si="9"/>
        <v>5000</v>
      </c>
      <c r="AB13" s="11">
        <f t="shared" si="31"/>
        <v>20000</v>
      </c>
      <c r="AC13" s="24"/>
      <c r="AD13" s="26">
        <f t="shared" si="10"/>
        <v>-5000</v>
      </c>
      <c r="AE13" s="26">
        <f t="shared" si="11"/>
        <v>-5000</v>
      </c>
      <c r="AF13" s="26">
        <f t="shared" si="12"/>
        <v>-5341.736328124936</v>
      </c>
      <c r="AG13" s="26">
        <f t="shared" si="13"/>
        <v>0</v>
      </c>
      <c r="AH13" s="26">
        <f t="shared" si="14"/>
        <v>0</v>
      </c>
      <c r="AI13" s="26">
        <f t="shared" si="15"/>
        <v>0</v>
      </c>
      <c r="AJ13" s="26">
        <f t="shared" si="16"/>
        <v>0</v>
      </c>
      <c r="AK13" s="26">
        <f t="shared" si="17"/>
        <v>0</v>
      </c>
      <c r="AL13" s="26">
        <f t="shared" si="18"/>
        <v>0</v>
      </c>
      <c r="AM13" s="26">
        <f t="shared" si="19"/>
        <v>0</v>
      </c>
    </row>
    <row r="14" spans="1:39" ht="14.25">
      <c r="A14" s="5">
        <f t="shared" si="28"/>
        <v>5</v>
      </c>
      <c r="B14">
        <v>9.913273516377442</v>
      </c>
      <c r="C14" s="6">
        <f t="shared" si="0"/>
        <v>4</v>
      </c>
      <c r="D14" s="7">
        <f t="shared" si="20"/>
        <v>-0.01000000000000009</v>
      </c>
      <c r="E14" s="8">
        <f t="shared" si="1"/>
        <v>20632.861450195294</v>
      </c>
      <c r="F14" s="8">
        <f t="shared" si="21"/>
        <v>20174.353417968683</v>
      </c>
      <c r="G14" s="8">
        <f t="shared" si="2"/>
        <v>5458.508032226611</v>
      </c>
      <c r="H14" s="8">
        <f t="shared" si="3"/>
        <v>25768.338110351546</v>
      </c>
      <c r="I14" s="15">
        <f t="shared" si="22"/>
        <v>550.6261905523703</v>
      </c>
      <c r="J14" s="15">
        <f t="shared" si="4"/>
        <v>2585.711108227566</v>
      </c>
      <c r="K14" s="19"/>
      <c r="L14" s="8">
        <f t="shared" si="5"/>
        <v>5000</v>
      </c>
      <c r="M14" s="8">
        <f t="shared" si="6"/>
        <v>25000</v>
      </c>
      <c r="N14" s="15">
        <f t="shared" si="23"/>
        <v>504.37426060520164</v>
      </c>
      <c r="O14" s="14">
        <f t="shared" si="7"/>
        <v>2508.5236088681295</v>
      </c>
      <c r="P14" s="8">
        <f t="shared" si="24"/>
        <v>24867.680656999994</v>
      </c>
      <c r="Q14" s="13">
        <f t="shared" si="29"/>
        <v>4</v>
      </c>
      <c r="R14" s="10">
        <v>9.913273516377442</v>
      </c>
      <c r="S14" s="12">
        <f aca="true" t="shared" si="32" ref="S14:S77">(R14-R13)/R13</f>
        <v>-0.01000000000000009</v>
      </c>
      <c r="T14" s="11">
        <f t="shared" si="25"/>
        <v>20632.861450195294</v>
      </c>
      <c r="U14" s="11">
        <f aca="true" t="shared" si="33" ref="U14:U46">(U13+V13)*(1+S14)</f>
        <v>20174.353417968683</v>
      </c>
      <c r="V14" s="11">
        <f t="shared" si="26"/>
        <v>5458.508032226611</v>
      </c>
      <c r="W14" s="11">
        <f t="shared" si="27"/>
        <v>25768.338110351546</v>
      </c>
      <c r="X14" s="10">
        <f t="shared" si="8"/>
        <v>550.6261905523703</v>
      </c>
      <c r="Y14" s="10">
        <f t="shared" si="30"/>
        <v>2585.711108227566</v>
      </c>
      <c r="AA14" s="11">
        <f t="shared" si="9"/>
        <v>5000</v>
      </c>
      <c r="AB14" s="11">
        <f t="shared" si="31"/>
        <v>25000</v>
      </c>
      <c r="AC14" s="24"/>
      <c r="AD14" s="26">
        <f t="shared" si="10"/>
        <v>-5000</v>
      </c>
      <c r="AE14" s="26">
        <f t="shared" si="11"/>
        <v>-5000</v>
      </c>
      <c r="AF14" s="26">
        <f t="shared" si="12"/>
        <v>-5458.508032226611</v>
      </c>
      <c r="AG14" s="26">
        <f t="shared" si="13"/>
        <v>0</v>
      </c>
      <c r="AH14" s="26">
        <f t="shared" si="14"/>
        <v>0</v>
      </c>
      <c r="AI14" s="26">
        <f t="shared" si="15"/>
        <v>0</v>
      </c>
      <c r="AJ14" s="26">
        <f t="shared" si="16"/>
        <v>0</v>
      </c>
      <c r="AK14" s="26">
        <f t="shared" si="17"/>
        <v>0</v>
      </c>
      <c r="AL14" s="26">
        <f t="shared" si="18"/>
        <v>0</v>
      </c>
      <c r="AM14" s="26">
        <f t="shared" si="19"/>
        <v>0</v>
      </c>
    </row>
    <row r="15" spans="1:39" ht="14.25">
      <c r="A15" s="5">
        <f t="shared" si="28"/>
        <v>6</v>
      </c>
      <c r="B15">
        <v>9.61587531088612</v>
      </c>
      <c r="C15" s="6">
        <f t="shared" si="0"/>
        <v>5</v>
      </c>
      <c r="D15" s="7">
        <f t="shared" si="20"/>
        <v>-0.02999999999999996</v>
      </c>
      <c r="E15" s="8">
        <f t="shared" si="1"/>
        <v>25953.272218322676</v>
      </c>
      <c r="F15" s="8">
        <f t="shared" si="21"/>
        <v>24863.87560668944</v>
      </c>
      <c r="G15" s="8">
        <f t="shared" si="2"/>
        <v>6089.396611633238</v>
      </c>
      <c r="H15" s="8">
        <f t="shared" si="3"/>
        <v>31857.734721984783</v>
      </c>
      <c r="I15" s="15">
        <f t="shared" si="22"/>
        <v>633.2649306235741</v>
      </c>
      <c r="J15" s="15">
        <f t="shared" si="4"/>
        <v>3218.97603885114</v>
      </c>
      <c r="K15" s="19"/>
      <c r="L15" s="8">
        <f t="shared" si="5"/>
        <v>5000</v>
      </c>
      <c r="M15" s="8">
        <f t="shared" si="6"/>
        <v>30000</v>
      </c>
      <c r="N15" s="15">
        <f t="shared" si="23"/>
        <v>519.973464541445</v>
      </c>
      <c r="O15" s="14">
        <f t="shared" si="7"/>
        <v>3028.4970734095746</v>
      </c>
      <c r="P15" s="8">
        <f t="shared" si="24"/>
        <v>29121.650237289996</v>
      </c>
      <c r="Q15" s="13">
        <f t="shared" si="29"/>
        <v>5</v>
      </c>
      <c r="R15" s="10">
        <v>9.61587531088612</v>
      </c>
      <c r="S15" s="12">
        <f t="shared" si="32"/>
        <v>-0.02999999999999996</v>
      </c>
      <c r="T15" s="11">
        <f t="shared" si="25"/>
        <v>25953.272218322676</v>
      </c>
      <c r="U15" s="11">
        <f t="shared" si="33"/>
        <v>24863.87560668944</v>
      </c>
      <c r="V15" s="11">
        <f t="shared" si="26"/>
        <v>6089.396611633238</v>
      </c>
      <c r="W15" s="11">
        <f t="shared" si="27"/>
        <v>31857.734721984783</v>
      </c>
      <c r="X15" s="10">
        <f t="shared" si="8"/>
        <v>633.2649306235741</v>
      </c>
      <c r="Y15" s="10">
        <f t="shared" si="30"/>
        <v>3218.97603885114</v>
      </c>
      <c r="AA15" s="11">
        <f t="shared" si="9"/>
        <v>5000</v>
      </c>
      <c r="AB15" s="11">
        <f t="shared" si="31"/>
        <v>30000</v>
      </c>
      <c r="AC15" s="24"/>
      <c r="AD15" s="26">
        <f t="shared" si="10"/>
        <v>-5000</v>
      </c>
      <c r="AE15" s="26">
        <f t="shared" si="11"/>
        <v>-5000</v>
      </c>
      <c r="AF15" s="26">
        <f t="shared" si="12"/>
        <v>-6089.396611633238</v>
      </c>
      <c r="AG15" s="26">
        <f t="shared" si="13"/>
        <v>0</v>
      </c>
      <c r="AH15" s="26">
        <f t="shared" si="14"/>
        <v>0</v>
      </c>
      <c r="AI15" s="26">
        <f t="shared" si="15"/>
        <v>0</v>
      </c>
      <c r="AJ15" s="26">
        <f t="shared" si="16"/>
        <v>0</v>
      </c>
      <c r="AK15" s="26">
        <f t="shared" si="17"/>
        <v>0</v>
      </c>
      <c r="AL15" s="26">
        <f t="shared" si="18"/>
        <v>0</v>
      </c>
      <c r="AM15" s="26">
        <f t="shared" si="19"/>
        <v>0</v>
      </c>
    </row>
    <row r="16" spans="1:39" ht="14.25">
      <c r="A16" s="5">
        <f t="shared" si="28"/>
        <v>7</v>
      </c>
      <c r="B16">
        <v>10.125516702363083</v>
      </c>
      <c r="C16" s="6">
        <f t="shared" si="0"/>
        <v>6</v>
      </c>
      <c r="D16" s="7">
        <f t="shared" si="20"/>
        <v>0.05299999999999987</v>
      </c>
      <c r="E16" s="8">
        <f t="shared" si="1"/>
        <v>31340.188121051728</v>
      </c>
      <c r="F16" s="8">
        <f t="shared" si="21"/>
        <v>32593.795645893777</v>
      </c>
      <c r="G16" s="8">
        <f t="shared" si="2"/>
        <v>3746.3924751579507</v>
      </c>
      <c r="H16" s="8">
        <f t="shared" si="3"/>
        <v>35604.127197142734</v>
      </c>
      <c r="I16" s="15">
        <f t="shared" si="22"/>
        <v>369.995189903111</v>
      </c>
      <c r="J16" s="15">
        <f t="shared" si="4"/>
        <v>3588.971228754251</v>
      </c>
      <c r="K16" s="19"/>
      <c r="L16" s="8">
        <f t="shared" si="5"/>
        <v>5000</v>
      </c>
      <c r="M16" s="8">
        <f t="shared" si="6"/>
        <v>35000</v>
      </c>
      <c r="N16" s="15">
        <f t="shared" si="23"/>
        <v>493.8019606281529</v>
      </c>
      <c r="O16" s="14">
        <f t="shared" si="7"/>
        <v>3522.2990340377273</v>
      </c>
      <c r="P16" s="8">
        <f t="shared" si="24"/>
        <v>35665.09769986636</v>
      </c>
      <c r="Q16" s="13">
        <f t="shared" si="29"/>
        <v>6</v>
      </c>
      <c r="R16" s="10">
        <v>10.125516702363083</v>
      </c>
      <c r="S16" s="12">
        <f t="shared" si="32"/>
        <v>0.05299999999999987</v>
      </c>
      <c r="T16" s="11">
        <f t="shared" si="25"/>
        <v>31340.188121051728</v>
      </c>
      <c r="U16" s="11">
        <f t="shared" si="33"/>
        <v>32593.795645893777</v>
      </c>
      <c r="V16" s="11">
        <f t="shared" si="26"/>
        <v>3746.3924751579507</v>
      </c>
      <c r="W16" s="11">
        <f t="shared" si="27"/>
        <v>35604.127197142734</v>
      </c>
      <c r="X16" s="10">
        <f t="shared" si="8"/>
        <v>369.995189903111</v>
      </c>
      <c r="Y16" s="10">
        <f t="shared" si="30"/>
        <v>3588.971228754251</v>
      </c>
      <c r="AA16" s="11">
        <f t="shared" si="9"/>
        <v>5000</v>
      </c>
      <c r="AB16" s="11">
        <f t="shared" si="31"/>
        <v>35000</v>
      </c>
      <c r="AC16" s="24"/>
      <c r="AD16" s="26">
        <f t="shared" si="10"/>
        <v>-5000</v>
      </c>
      <c r="AE16" s="26">
        <f t="shared" si="11"/>
        <v>-5000</v>
      </c>
      <c r="AF16" s="26">
        <f t="shared" si="12"/>
        <v>-3746.3924751579507</v>
      </c>
      <c r="AG16" s="26">
        <f t="shared" si="13"/>
        <v>0</v>
      </c>
      <c r="AH16" s="26">
        <f t="shared" si="14"/>
        <v>0</v>
      </c>
      <c r="AI16" s="26">
        <f t="shared" si="15"/>
        <v>0</v>
      </c>
      <c r="AJ16" s="26">
        <f t="shared" si="16"/>
        <v>0</v>
      </c>
      <c r="AK16" s="26">
        <f t="shared" si="17"/>
        <v>0</v>
      </c>
      <c r="AL16" s="26">
        <f t="shared" si="18"/>
        <v>0</v>
      </c>
      <c r="AM16" s="26">
        <f t="shared" si="19"/>
        <v>0</v>
      </c>
    </row>
    <row r="17" spans="1:39" ht="14.25">
      <c r="A17" s="5">
        <f t="shared" si="28"/>
        <v>8</v>
      </c>
      <c r="B17">
        <v>11.077315272385214</v>
      </c>
      <c r="C17" s="6">
        <f t="shared" si="0"/>
        <v>7</v>
      </c>
      <c r="D17" s="7">
        <f t="shared" si="20"/>
        <v>0.09400000000000013</v>
      </c>
      <c r="E17" s="8">
        <f t="shared" si="1"/>
        <v>36794.44047256481</v>
      </c>
      <c r="F17" s="8">
        <f t="shared" si="21"/>
        <v>39756.165804430595</v>
      </c>
      <c r="G17" s="8">
        <f t="shared" si="2"/>
        <v>2038.2746681342178</v>
      </c>
      <c r="H17" s="8">
        <f t="shared" si="3"/>
        <v>37642.40186527695</v>
      </c>
      <c r="I17" s="15">
        <f t="shared" si="22"/>
        <v>184.00439258196974</v>
      </c>
      <c r="J17" s="15">
        <f t="shared" si="4"/>
        <v>3772.9756213362207</v>
      </c>
      <c r="K17" s="19"/>
      <c r="L17" s="8">
        <f t="shared" si="5"/>
        <v>5000</v>
      </c>
      <c r="M17" s="8">
        <f t="shared" si="6"/>
        <v>40000</v>
      </c>
      <c r="N17" s="15">
        <f t="shared" si="23"/>
        <v>451.37290733834817</v>
      </c>
      <c r="O17" s="14">
        <f t="shared" si="7"/>
        <v>3973.6719413760757</v>
      </c>
      <c r="P17" s="8">
        <f t="shared" si="24"/>
        <v>44017.616883653805</v>
      </c>
      <c r="Q17" s="13">
        <f t="shared" si="29"/>
        <v>7</v>
      </c>
      <c r="R17" s="10">
        <v>11.077315272385214</v>
      </c>
      <c r="S17" s="12">
        <f t="shared" si="32"/>
        <v>0.09400000000000013</v>
      </c>
      <c r="T17" s="11">
        <f t="shared" si="25"/>
        <v>36794.44047256481</v>
      </c>
      <c r="U17" s="11">
        <f t="shared" si="33"/>
        <v>39756.165804430595</v>
      </c>
      <c r="V17" s="11">
        <f t="shared" si="26"/>
        <v>2038.2746681342178</v>
      </c>
      <c r="W17" s="11">
        <f t="shared" si="27"/>
        <v>37642.40186527695</v>
      </c>
      <c r="X17" s="10">
        <f t="shared" si="8"/>
        <v>184.00439258196974</v>
      </c>
      <c r="Y17" s="10">
        <f t="shared" si="30"/>
        <v>3772.9756213362207</v>
      </c>
      <c r="AA17" s="11">
        <f t="shared" si="9"/>
        <v>5000</v>
      </c>
      <c r="AB17" s="11">
        <f t="shared" si="31"/>
        <v>40000</v>
      </c>
      <c r="AC17" s="24"/>
      <c r="AD17" s="26">
        <f t="shared" si="10"/>
        <v>-5000</v>
      </c>
      <c r="AE17" s="26">
        <f t="shared" si="11"/>
        <v>-5000</v>
      </c>
      <c r="AF17" s="26">
        <f t="shared" si="12"/>
        <v>-2038.2746681342178</v>
      </c>
      <c r="AG17" s="26">
        <f t="shared" si="13"/>
        <v>0</v>
      </c>
      <c r="AH17" s="26">
        <f t="shared" si="14"/>
        <v>0</v>
      </c>
      <c r="AI17" s="26">
        <f t="shared" si="15"/>
        <v>0</v>
      </c>
      <c r="AJ17" s="26">
        <f t="shared" si="16"/>
        <v>0</v>
      </c>
      <c r="AK17" s="26">
        <f t="shared" si="17"/>
        <v>0</v>
      </c>
      <c r="AL17" s="26">
        <f t="shared" si="18"/>
        <v>0</v>
      </c>
      <c r="AM17" s="26">
        <f t="shared" si="19"/>
        <v>0</v>
      </c>
    </row>
    <row r="18" spans="1:39" ht="14.25">
      <c r="A18" s="5">
        <f t="shared" si="28"/>
        <v>9</v>
      </c>
      <c r="B18">
        <v>10.578836085127879</v>
      </c>
      <c r="C18" s="6">
        <f t="shared" si="0"/>
        <v>8</v>
      </c>
      <c r="D18" s="7">
        <f t="shared" si="20"/>
        <v>-0.045000000000000005</v>
      </c>
      <c r="E18" s="8">
        <f t="shared" si="1"/>
        <v>42316.870978471954</v>
      </c>
      <c r="F18" s="8">
        <f t="shared" si="21"/>
        <v>39913.690651299396</v>
      </c>
      <c r="G18" s="8">
        <f t="shared" si="2"/>
        <v>7403.1803271725585</v>
      </c>
      <c r="H18" s="8">
        <f t="shared" si="3"/>
        <v>45045.58219244951</v>
      </c>
      <c r="I18" s="15">
        <f t="shared" si="22"/>
        <v>699.8104770316107</v>
      </c>
      <c r="J18" s="15">
        <f t="shared" si="4"/>
        <v>4472.786098367831</v>
      </c>
      <c r="K18" s="19"/>
      <c r="L18" s="8">
        <f t="shared" si="5"/>
        <v>5000</v>
      </c>
      <c r="M18" s="8">
        <f t="shared" si="6"/>
        <v>45000</v>
      </c>
      <c r="N18" s="15">
        <f t="shared" si="23"/>
        <v>472.6417877888463</v>
      </c>
      <c r="O18" s="14">
        <f t="shared" si="7"/>
        <v>4446.313729164922</v>
      </c>
      <c r="P18" s="8">
        <f t="shared" si="24"/>
        <v>47036.82412388938</v>
      </c>
      <c r="Q18" s="13">
        <f t="shared" si="29"/>
        <v>8</v>
      </c>
      <c r="R18" s="10">
        <v>10.578836085127879</v>
      </c>
      <c r="S18" s="12">
        <f t="shared" si="32"/>
        <v>-0.045000000000000005</v>
      </c>
      <c r="T18" s="11">
        <f t="shared" si="25"/>
        <v>42316.870978471954</v>
      </c>
      <c r="U18" s="11">
        <f t="shared" si="33"/>
        <v>39913.690651299396</v>
      </c>
      <c r="V18" s="11">
        <f t="shared" si="26"/>
        <v>7403.1803271725585</v>
      </c>
      <c r="W18" s="11">
        <f t="shared" si="27"/>
        <v>45045.58219244951</v>
      </c>
      <c r="X18" s="10">
        <f t="shared" si="8"/>
        <v>699.8104770316107</v>
      </c>
      <c r="Y18" s="10">
        <f t="shared" si="30"/>
        <v>4472.786098367831</v>
      </c>
      <c r="AA18" s="11">
        <f t="shared" si="9"/>
        <v>5000</v>
      </c>
      <c r="AB18" s="11">
        <f t="shared" si="31"/>
        <v>45000</v>
      </c>
      <c r="AC18" s="24"/>
      <c r="AD18" s="26">
        <f t="shared" si="10"/>
        <v>-5000</v>
      </c>
      <c r="AE18" s="26">
        <f t="shared" si="11"/>
        <v>-5000</v>
      </c>
      <c r="AF18" s="26">
        <f t="shared" si="12"/>
        <v>-7403.1803271725585</v>
      </c>
      <c r="AG18" s="26">
        <f t="shared" si="13"/>
        <v>0</v>
      </c>
      <c r="AH18" s="26">
        <f t="shared" si="14"/>
        <v>0</v>
      </c>
      <c r="AI18" s="26">
        <f t="shared" si="15"/>
        <v>0</v>
      </c>
      <c r="AJ18" s="26">
        <f t="shared" si="16"/>
        <v>0</v>
      </c>
      <c r="AK18" s="26">
        <f t="shared" si="17"/>
        <v>0</v>
      </c>
      <c r="AL18" s="26">
        <f t="shared" si="18"/>
        <v>0</v>
      </c>
      <c r="AM18" s="26">
        <f t="shared" si="19"/>
        <v>0</v>
      </c>
    </row>
    <row r="19" spans="1:39" ht="14.25">
      <c r="A19" s="5">
        <f t="shared" si="28"/>
        <v>10</v>
      </c>
      <c r="B19">
        <v>10.303786346914555</v>
      </c>
      <c r="C19" s="6">
        <f t="shared" si="0"/>
        <v>9</v>
      </c>
      <c r="D19" s="7">
        <f t="shared" si="20"/>
        <v>-0.025999999999999954</v>
      </c>
      <c r="E19" s="8">
        <f t="shared" si="1"/>
        <v>47908.33186570283</v>
      </c>
      <c r="F19" s="8">
        <f t="shared" si="21"/>
        <v>46086.63233303169</v>
      </c>
      <c r="G19" s="8">
        <f t="shared" si="2"/>
        <v>6821.69953267114</v>
      </c>
      <c r="H19" s="8">
        <f t="shared" si="3"/>
        <v>51867.28172512065</v>
      </c>
      <c r="I19" s="15">
        <f t="shared" si="22"/>
        <v>662.0575488460009</v>
      </c>
      <c r="J19" s="15">
        <f t="shared" si="4"/>
        <v>5134.843647213832</v>
      </c>
      <c r="K19" s="19"/>
      <c r="L19" s="8">
        <f t="shared" si="5"/>
        <v>5000</v>
      </c>
      <c r="M19" s="8">
        <f t="shared" si="6"/>
        <v>50000</v>
      </c>
      <c r="N19" s="15">
        <f t="shared" si="23"/>
        <v>485.2585090234561</v>
      </c>
      <c r="O19" s="14">
        <f t="shared" si="7"/>
        <v>4931.572238188378</v>
      </c>
      <c r="P19" s="8">
        <f t="shared" si="24"/>
        <v>50813.86669666826</v>
      </c>
      <c r="Q19" s="13">
        <f t="shared" si="29"/>
        <v>9</v>
      </c>
      <c r="R19" s="10">
        <v>10.303786346914555</v>
      </c>
      <c r="S19" s="12">
        <f t="shared" si="32"/>
        <v>-0.025999999999999954</v>
      </c>
      <c r="T19" s="11">
        <f t="shared" si="25"/>
        <v>47908.33186570283</v>
      </c>
      <c r="U19" s="11">
        <f t="shared" si="33"/>
        <v>46086.63233303169</v>
      </c>
      <c r="V19" s="11">
        <f t="shared" si="26"/>
        <v>6821.69953267114</v>
      </c>
      <c r="W19" s="11">
        <f t="shared" si="27"/>
        <v>51867.28172512065</v>
      </c>
      <c r="X19" s="10">
        <f t="shared" si="8"/>
        <v>662.0575488460009</v>
      </c>
      <c r="Y19" s="10">
        <f t="shared" si="30"/>
        <v>5134.843647213832</v>
      </c>
      <c r="AA19" s="11">
        <f t="shared" si="9"/>
        <v>5000</v>
      </c>
      <c r="AB19" s="11">
        <f t="shared" si="31"/>
        <v>50000</v>
      </c>
      <c r="AC19" s="24"/>
      <c r="AD19" s="26">
        <f t="shared" si="10"/>
        <v>-5000</v>
      </c>
      <c r="AE19" s="26">
        <f t="shared" si="11"/>
        <v>-5000</v>
      </c>
      <c r="AF19" s="26">
        <f t="shared" si="12"/>
        <v>-6821.69953267114</v>
      </c>
      <c r="AG19" s="26">
        <f t="shared" si="13"/>
        <v>0</v>
      </c>
      <c r="AH19" s="26">
        <f t="shared" si="14"/>
        <v>0</v>
      </c>
      <c r="AI19" s="26">
        <f t="shared" si="15"/>
        <v>0</v>
      </c>
      <c r="AJ19" s="26">
        <f t="shared" si="16"/>
        <v>0</v>
      </c>
      <c r="AK19" s="26">
        <f t="shared" si="17"/>
        <v>0</v>
      </c>
      <c r="AL19" s="26">
        <f t="shared" si="18"/>
        <v>0</v>
      </c>
      <c r="AM19" s="26">
        <f t="shared" si="19"/>
        <v>0</v>
      </c>
    </row>
    <row r="20" spans="1:39" ht="14.25">
      <c r="A20" s="5">
        <f t="shared" si="28"/>
        <v>11</v>
      </c>
      <c r="B20">
        <v>11.025051391198573</v>
      </c>
      <c r="C20" s="6">
        <f t="shared" si="0"/>
        <v>10</v>
      </c>
      <c r="D20" s="7">
        <f t="shared" si="20"/>
        <v>0.07</v>
      </c>
      <c r="E20" s="8">
        <f t="shared" si="1"/>
        <v>53569.68601402416</v>
      </c>
      <c r="F20" s="8">
        <f t="shared" si="21"/>
        <v>56611.91509630203</v>
      </c>
      <c r="G20" s="8">
        <f t="shared" si="2"/>
        <v>1957.7709177221332</v>
      </c>
      <c r="H20" s="8">
        <f t="shared" si="3"/>
        <v>53825.052642842784</v>
      </c>
      <c r="I20" s="15">
        <f t="shared" si="22"/>
        <v>177.57476570903285</v>
      </c>
      <c r="J20" s="15">
        <f t="shared" si="4"/>
        <v>5312.418412922865</v>
      </c>
      <c r="K20" s="19"/>
      <c r="L20" s="8">
        <f t="shared" si="5"/>
        <v>5000</v>
      </c>
      <c r="M20" s="8">
        <f t="shared" si="6"/>
        <v>55000</v>
      </c>
      <c r="N20" s="15">
        <f t="shared" si="23"/>
        <v>453.51262525556643</v>
      </c>
      <c r="O20" s="14">
        <f t="shared" si="7"/>
        <v>5385.084863443944</v>
      </c>
      <c r="P20" s="8">
        <f t="shared" si="24"/>
        <v>59370.837365435036</v>
      </c>
      <c r="Q20" s="13">
        <f t="shared" si="29"/>
        <v>10</v>
      </c>
      <c r="R20" s="10">
        <v>11.025051391198573</v>
      </c>
      <c r="S20" s="12">
        <f t="shared" si="32"/>
        <v>0.07</v>
      </c>
      <c r="T20" s="11">
        <f t="shared" si="25"/>
        <v>53569.68601402416</v>
      </c>
      <c r="U20" s="11">
        <f t="shared" si="33"/>
        <v>56611.91509630203</v>
      </c>
      <c r="V20" s="11">
        <f t="shared" si="26"/>
        <v>1957.7709177221332</v>
      </c>
      <c r="W20" s="11">
        <f t="shared" si="27"/>
        <v>53825.052642842784</v>
      </c>
      <c r="X20" s="10">
        <f t="shared" si="8"/>
        <v>177.57476570903285</v>
      </c>
      <c r="Y20" s="10">
        <f t="shared" si="30"/>
        <v>5312.418412922865</v>
      </c>
      <c r="AA20" s="11">
        <f t="shared" si="9"/>
        <v>5000</v>
      </c>
      <c r="AB20" s="11">
        <f t="shared" si="31"/>
        <v>55000</v>
      </c>
      <c r="AC20" s="24"/>
      <c r="AD20" s="26">
        <f t="shared" si="10"/>
        <v>-5000</v>
      </c>
      <c r="AE20" s="26">
        <f t="shared" si="11"/>
        <v>-5000</v>
      </c>
      <c r="AF20" s="26">
        <f t="shared" si="12"/>
        <v>-1957.7709177221332</v>
      </c>
      <c r="AG20" s="26">
        <f t="shared" si="13"/>
        <v>0</v>
      </c>
      <c r="AH20" s="26">
        <f t="shared" si="14"/>
        <v>0</v>
      </c>
      <c r="AI20" s="26">
        <f t="shared" si="15"/>
        <v>0</v>
      </c>
      <c r="AJ20" s="26">
        <f t="shared" si="16"/>
        <v>0</v>
      </c>
      <c r="AK20" s="26">
        <f t="shared" si="17"/>
        <v>0</v>
      </c>
      <c r="AL20" s="26">
        <f t="shared" si="18"/>
        <v>0</v>
      </c>
      <c r="AM20" s="26">
        <f t="shared" si="19"/>
        <v>0</v>
      </c>
    </row>
    <row r="21" spans="1:39" ht="14.25">
      <c r="A21" s="5">
        <f t="shared" si="28"/>
        <v>12</v>
      </c>
      <c r="B21">
        <v>11.664504371888091</v>
      </c>
      <c r="C21" s="6">
        <f t="shared" si="0"/>
        <v>11</v>
      </c>
      <c r="D21" s="7">
        <f t="shared" si="20"/>
        <v>0.058000000000000024</v>
      </c>
      <c r="E21" s="8">
        <f t="shared" si="1"/>
        <v>59301.80708919934</v>
      </c>
      <c r="F21" s="8">
        <f t="shared" si="21"/>
        <v>61966.727802837566</v>
      </c>
      <c r="G21" s="8">
        <f t="shared" si="2"/>
        <v>2335.0792863617753</v>
      </c>
      <c r="H21" s="8">
        <f t="shared" si="3"/>
        <v>56160.13192920456</v>
      </c>
      <c r="I21" s="15">
        <f t="shared" si="22"/>
        <v>200.18675564042027</v>
      </c>
      <c r="J21" s="15">
        <f t="shared" si="4"/>
        <v>5512.605168563286</v>
      </c>
      <c r="K21" s="19"/>
      <c r="L21" s="8">
        <f t="shared" si="5"/>
        <v>5000</v>
      </c>
      <c r="M21" s="8">
        <f t="shared" si="6"/>
        <v>60000</v>
      </c>
      <c r="N21" s="15">
        <f t="shared" si="23"/>
        <v>428.6508745326715</v>
      </c>
      <c r="O21" s="14">
        <f t="shared" si="7"/>
        <v>5813.735737976616</v>
      </c>
      <c r="P21" s="8">
        <f t="shared" si="24"/>
        <v>67814.34593263028</v>
      </c>
      <c r="Q21" s="13">
        <f t="shared" si="29"/>
        <v>11</v>
      </c>
      <c r="R21" s="10">
        <v>11.664504371888091</v>
      </c>
      <c r="S21" s="12">
        <f t="shared" si="32"/>
        <v>0.058000000000000024</v>
      </c>
      <c r="T21" s="11">
        <f t="shared" si="25"/>
        <v>59301.80708919934</v>
      </c>
      <c r="U21" s="11">
        <f t="shared" si="33"/>
        <v>61966.727802837566</v>
      </c>
      <c r="V21" s="11">
        <f t="shared" si="26"/>
        <v>2335.0792863617753</v>
      </c>
      <c r="W21" s="11">
        <f t="shared" si="27"/>
        <v>56160.13192920456</v>
      </c>
      <c r="X21" s="10">
        <f t="shared" si="8"/>
        <v>200.18675564042027</v>
      </c>
      <c r="Y21" s="10">
        <f t="shared" si="30"/>
        <v>5512.605168563286</v>
      </c>
      <c r="AA21" s="11">
        <f t="shared" si="9"/>
        <v>5000</v>
      </c>
      <c r="AB21" s="11">
        <f t="shared" si="31"/>
        <v>60000</v>
      </c>
      <c r="AC21" s="24"/>
      <c r="AD21" s="26">
        <f t="shared" si="10"/>
        <v>-5000</v>
      </c>
      <c r="AE21" s="26">
        <f t="shared" si="11"/>
        <v>-5000</v>
      </c>
      <c r="AF21" s="26">
        <f t="shared" si="12"/>
        <v>-2335.0792863617753</v>
      </c>
      <c r="AG21" s="26">
        <f t="shared" si="13"/>
        <v>0</v>
      </c>
      <c r="AH21" s="26">
        <f t="shared" si="14"/>
        <v>0</v>
      </c>
      <c r="AI21" s="26">
        <f t="shared" si="15"/>
        <v>0</v>
      </c>
      <c r="AJ21" s="26">
        <f t="shared" si="16"/>
        <v>0</v>
      </c>
      <c r="AK21" s="26">
        <f t="shared" si="17"/>
        <v>0</v>
      </c>
      <c r="AL21" s="26">
        <f t="shared" si="18"/>
        <v>0</v>
      </c>
      <c r="AM21" s="26">
        <f t="shared" si="19"/>
        <v>0</v>
      </c>
    </row>
    <row r="22" spans="1:39" ht="14.25">
      <c r="A22" s="5">
        <f t="shared" si="28"/>
        <v>13</v>
      </c>
      <c r="B22">
        <v>11.536194823797322</v>
      </c>
      <c r="C22" s="6">
        <f t="shared" si="0"/>
        <v>12</v>
      </c>
      <c r="D22" s="7">
        <f t="shared" si="20"/>
        <v>-0.011</v>
      </c>
      <c r="E22" s="8">
        <f t="shared" si="1"/>
        <v>65105.57967781441</v>
      </c>
      <c r="F22" s="8">
        <f t="shared" si="21"/>
        <v>63594.48721121815</v>
      </c>
      <c r="G22" s="8">
        <f t="shared" si="2"/>
        <v>6511.092466596259</v>
      </c>
      <c r="H22" s="8">
        <f>IF(C22="NA","NA",IF(H21="NA",G22,H21+G22))</f>
        <v>62671.22439580082</v>
      </c>
      <c r="I22" s="15">
        <f t="shared" si="22"/>
        <v>564.40555712226</v>
      </c>
      <c r="J22" s="15">
        <f>IF(C22="NA","NA",IF(J21="NA",I22,J21+I22))</f>
        <v>6077.010725685545</v>
      </c>
      <c r="K22" s="19"/>
      <c r="L22" s="8">
        <f t="shared" si="5"/>
        <v>5000</v>
      </c>
      <c r="M22" s="8">
        <f>IF(C22="NA","NA",IF(M21="NA",L22,M21+L22))</f>
        <v>65000</v>
      </c>
      <c r="N22" s="15">
        <f t="shared" si="23"/>
        <v>433.41847778834324</v>
      </c>
      <c r="O22" s="14">
        <f>IF(C22="NA","NA",IF(O21="NA",N22,O21+N22))</f>
        <v>6247.154215764959</v>
      </c>
      <c r="P22" s="8">
        <f t="shared" si="24"/>
        <v>72068.38812737133</v>
      </c>
      <c r="Q22" s="13">
        <f t="shared" si="29"/>
        <v>12</v>
      </c>
      <c r="R22" s="10">
        <v>11.536194823797322</v>
      </c>
      <c r="S22" s="12">
        <f t="shared" si="32"/>
        <v>-0.011</v>
      </c>
      <c r="T22" s="11">
        <f t="shared" si="25"/>
        <v>65105.57967781441</v>
      </c>
      <c r="U22" s="11">
        <f t="shared" si="33"/>
        <v>63594.48721121815</v>
      </c>
      <c r="V22" s="11">
        <f t="shared" si="26"/>
        <v>6511.092466596259</v>
      </c>
      <c r="W22" s="11">
        <f t="shared" si="27"/>
        <v>62671.22439580082</v>
      </c>
      <c r="X22" s="10">
        <f t="shared" si="8"/>
        <v>564.40555712226</v>
      </c>
      <c r="Y22" s="10">
        <f t="shared" si="30"/>
        <v>6077.010725685545</v>
      </c>
      <c r="AA22" s="11">
        <f t="shared" si="9"/>
        <v>5000</v>
      </c>
      <c r="AB22" s="11">
        <f t="shared" si="31"/>
        <v>65000</v>
      </c>
      <c r="AC22" s="24"/>
      <c r="AD22" s="26">
        <f t="shared" si="10"/>
        <v>-5000</v>
      </c>
      <c r="AE22" s="26">
        <f t="shared" si="11"/>
        <v>-5000</v>
      </c>
      <c r="AF22" s="26">
        <f t="shared" si="12"/>
        <v>-6511.092466596259</v>
      </c>
      <c r="AG22" s="26">
        <f t="shared" si="13"/>
        <v>0</v>
      </c>
      <c r="AH22" s="26">
        <f t="shared" si="14"/>
        <v>0</v>
      </c>
      <c r="AI22" s="26">
        <f t="shared" si="15"/>
        <v>0</v>
      </c>
      <c r="AJ22" s="26">
        <f t="shared" si="16"/>
        <v>0</v>
      </c>
      <c r="AK22" s="26">
        <f t="shared" si="17"/>
        <v>0</v>
      </c>
      <c r="AL22" s="26">
        <f t="shared" si="18"/>
        <v>0</v>
      </c>
      <c r="AM22" s="26">
        <f t="shared" si="19"/>
        <v>0</v>
      </c>
    </row>
    <row r="23" spans="1:39" ht="14.25">
      <c r="A23" s="5">
        <f t="shared" si="28"/>
        <v>14</v>
      </c>
      <c r="B23">
        <v>12.470626604524904</v>
      </c>
      <c r="C23" s="6">
        <f t="shared" si="0"/>
        <v>13</v>
      </c>
      <c r="D23" s="7">
        <f t="shared" si="20"/>
        <v>0.08099999999999992</v>
      </c>
      <c r="E23" s="8">
        <f t="shared" si="1"/>
        <v>70981.899423787</v>
      </c>
      <c r="F23" s="8">
        <f t="shared" si="21"/>
        <v>75784.13163171738</v>
      </c>
      <c r="G23" s="8">
        <f t="shared" si="2"/>
        <v>1000</v>
      </c>
      <c r="H23" s="8">
        <f aca="true" t="shared" si="34" ref="H23:H86">IF(C23="NA","NA",IF(H22="NA",G23,H22+G23))</f>
        <v>63671.22439580082</v>
      </c>
      <c r="I23" s="15">
        <f t="shared" si="22"/>
        <v>80.18843252328276</v>
      </c>
      <c r="J23" s="15">
        <f aca="true" t="shared" si="35" ref="J23:J86">IF(C23="NA","NA",IF(J22="NA",I23,J22+I23))</f>
        <v>6157.1991582088285</v>
      </c>
      <c r="K23" s="19"/>
      <c r="L23" s="8">
        <f t="shared" si="5"/>
        <v>5000</v>
      </c>
      <c r="M23" s="8">
        <f aca="true" t="shared" si="36" ref="M23:M86">IF(C23="NA","NA",IF(M22="NA",L23,M22+L23))</f>
        <v>70000</v>
      </c>
      <c r="N23" s="15">
        <f t="shared" si="23"/>
        <v>400.9421626164138</v>
      </c>
      <c r="O23" s="14">
        <f aca="true" t="shared" si="37" ref="O23:O86">IF(C23="NA","NA",IF(O22="NA",N23,O22+N23))</f>
        <v>6648.096378381373</v>
      </c>
      <c r="P23" s="8">
        <f t="shared" si="24"/>
        <v>82905.92756568841</v>
      </c>
      <c r="Q23" s="13">
        <f t="shared" si="29"/>
        <v>13</v>
      </c>
      <c r="R23" s="10">
        <v>12.470626604524904</v>
      </c>
      <c r="S23" s="12">
        <f t="shared" si="32"/>
        <v>0.08099999999999992</v>
      </c>
      <c r="T23" s="11">
        <f t="shared" si="25"/>
        <v>70981.899423787</v>
      </c>
      <c r="U23" s="11">
        <f t="shared" si="33"/>
        <v>75784.13163171738</v>
      </c>
      <c r="V23" s="11">
        <f t="shared" si="26"/>
        <v>1000</v>
      </c>
      <c r="W23" s="11">
        <f t="shared" si="27"/>
        <v>63671.22439580082</v>
      </c>
      <c r="X23" s="10">
        <f t="shared" si="8"/>
        <v>80.18843252328276</v>
      </c>
      <c r="Y23" s="10">
        <f t="shared" si="30"/>
        <v>6157.1991582088285</v>
      </c>
      <c r="AA23" s="11">
        <f t="shared" si="9"/>
        <v>5000</v>
      </c>
      <c r="AB23" s="11">
        <f t="shared" si="31"/>
        <v>70000</v>
      </c>
      <c r="AC23" s="24"/>
      <c r="AD23" s="26">
        <f t="shared" si="10"/>
        <v>-5000</v>
      </c>
      <c r="AE23" s="26">
        <f t="shared" si="11"/>
        <v>-5000</v>
      </c>
      <c r="AF23" s="26">
        <f t="shared" si="12"/>
        <v>-1000</v>
      </c>
      <c r="AG23" s="26">
        <f t="shared" si="13"/>
        <v>0</v>
      </c>
      <c r="AH23" s="26">
        <f t="shared" si="14"/>
        <v>0</v>
      </c>
      <c r="AI23" s="26">
        <f t="shared" si="15"/>
        <v>0</v>
      </c>
      <c r="AJ23" s="26">
        <f t="shared" si="16"/>
        <v>0</v>
      </c>
      <c r="AK23" s="26">
        <f t="shared" si="17"/>
        <v>0</v>
      </c>
      <c r="AL23" s="26">
        <f t="shared" si="18"/>
        <v>0</v>
      </c>
      <c r="AM23" s="26">
        <f t="shared" si="19"/>
        <v>0</v>
      </c>
    </row>
    <row r="24" spans="1:39" ht="14.25">
      <c r="A24" s="5">
        <f t="shared" si="28"/>
        <v>15</v>
      </c>
      <c r="B24">
        <v>13.642865505350246</v>
      </c>
      <c r="C24" s="6">
        <f t="shared" si="0"/>
        <v>14</v>
      </c>
      <c r="D24" s="7">
        <f t="shared" si="20"/>
        <v>0.09400000000000004</v>
      </c>
      <c r="E24" s="8">
        <f t="shared" si="1"/>
        <v>76931.67316658443</v>
      </c>
      <c r="F24" s="8">
        <f t="shared" si="21"/>
        <v>84001.84000509881</v>
      </c>
      <c r="G24" s="8">
        <f t="shared" si="2"/>
        <v>1000</v>
      </c>
      <c r="H24" s="8">
        <f t="shared" si="34"/>
        <v>64671.22439580082</v>
      </c>
      <c r="I24" s="15">
        <f t="shared" si="22"/>
        <v>73.29838439056924</v>
      </c>
      <c r="J24" s="15">
        <f t="shared" si="35"/>
        <v>6230.497542599398</v>
      </c>
      <c r="K24" s="19"/>
      <c r="L24" s="8">
        <f t="shared" si="5"/>
        <v>5000</v>
      </c>
      <c r="M24" s="8">
        <f t="shared" si="36"/>
        <v>75000</v>
      </c>
      <c r="N24" s="15">
        <f t="shared" si="23"/>
        <v>366.4919219528462</v>
      </c>
      <c r="O24" s="14">
        <f t="shared" si="37"/>
        <v>7014.58830033422</v>
      </c>
      <c r="P24" s="8">
        <f t="shared" si="24"/>
        <v>95699.08475686313</v>
      </c>
      <c r="Q24" s="13">
        <f t="shared" si="29"/>
        <v>14</v>
      </c>
      <c r="R24" s="10">
        <v>13.642865505350246</v>
      </c>
      <c r="S24" s="12">
        <f t="shared" si="32"/>
        <v>0.09400000000000004</v>
      </c>
      <c r="T24" s="11">
        <f t="shared" si="25"/>
        <v>76931.67316658443</v>
      </c>
      <c r="U24" s="11">
        <f t="shared" si="33"/>
        <v>84001.84000509881</v>
      </c>
      <c r="V24" s="11">
        <f t="shared" si="26"/>
        <v>1000</v>
      </c>
      <c r="W24" s="11">
        <f t="shared" si="27"/>
        <v>64671.22439580082</v>
      </c>
      <c r="X24" s="10">
        <f t="shared" si="8"/>
        <v>73.29838439056924</v>
      </c>
      <c r="Y24" s="10">
        <f t="shared" si="30"/>
        <v>6230.497542599398</v>
      </c>
      <c r="AA24" s="11">
        <f t="shared" si="9"/>
        <v>5000</v>
      </c>
      <c r="AB24" s="11">
        <f t="shared" si="31"/>
        <v>75000</v>
      </c>
      <c r="AC24" s="24"/>
      <c r="AD24" s="26">
        <f t="shared" si="10"/>
        <v>-5000</v>
      </c>
      <c r="AE24" s="26">
        <f t="shared" si="11"/>
        <v>-5000</v>
      </c>
      <c r="AF24" s="26">
        <f t="shared" si="12"/>
        <v>-1000</v>
      </c>
      <c r="AG24" s="26">
        <f t="shared" si="13"/>
        <v>0</v>
      </c>
      <c r="AH24" s="26">
        <f t="shared" si="14"/>
        <v>0</v>
      </c>
      <c r="AI24" s="26">
        <f t="shared" si="15"/>
        <v>0</v>
      </c>
      <c r="AJ24" s="26">
        <f t="shared" si="16"/>
        <v>0</v>
      </c>
      <c r="AK24" s="26">
        <f t="shared" si="17"/>
        <v>0</v>
      </c>
      <c r="AL24" s="26">
        <f t="shared" si="18"/>
        <v>0</v>
      </c>
      <c r="AM24" s="26">
        <f t="shared" si="19"/>
        <v>0</v>
      </c>
    </row>
    <row r="25" spans="1:39" ht="14.25">
      <c r="A25" s="5">
        <f t="shared" si="28"/>
        <v>16</v>
      </c>
      <c r="B25">
        <v>14.652437552746164</v>
      </c>
      <c r="C25" s="6">
        <f t="shared" si="0"/>
        <v>15</v>
      </c>
      <c r="D25" s="7">
        <f t="shared" si="20"/>
        <v>0.07400000000000004</v>
      </c>
      <c r="E25" s="8">
        <f t="shared" si="1"/>
        <v>82955.81908116663</v>
      </c>
      <c r="F25" s="8">
        <f t="shared" si="21"/>
        <v>91291.97616547612</v>
      </c>
      <c r="G25" s="8">
        <f t="shared" si="2"/>
        <v>1000</v>
      </c>
      <c r="H25" s="8">
        <f t="shared" si="34"/>
        <v>65671.22439580082</v>
      </c>
      <c r="I25" s="15">
        <f t="shared" si="22"/>
        <v>68.2480301588168</v>
      </c>
      <c r="J25" s="15">
        <f t="shared" si="35"/>
        <v>6298.745572758215</v>
      </c>
      <c r="K25" s="19"/>
      <c r="L25" s="8">
        <f t="shared" si="5"/>
        <v>5000</v>
      </c>
      <c r="M25" s="8">
        <f t="shared" si="36"/>
        <v>80000</v>
      </c>
      <c r="N25" s="15">
        <f t="shared" si="23"/>
        <v>341.240150794084</v>
      </c>
      <c r="O25" s="14">
        <f t="shared" si="37"/>
        <v>7355.828451128304</v>
      </c>
      <c r="P25" s="8">
        <f t="shared" si="24"/>
        <v>107780.81702887101</v>
      </c>
      <c r="Q25" s="13">
        <f t="shared" si="29"/>
        <v>15</v>
      </c>
      <c r="R25" s="10">
        <v>14.652437552746164</v>
      </c>
      <c r="S25" s="12">
        <f t="shared" si="32"/>
        <v>0.07400000000000004</v>
      </c>
      <c r="T25" s="11">
        <f t="shared" si="25"/>
        <v>82955.81908116663</v>
      </c>
      <c r="U25" s="11">
        <f t="shared" si="33"/>
        <v>91291.97616547612</v>
      </c>
      <c r="V25" s="11">
        <f t="shared" si="26"/>
        <v>1000</v>
      </c>
      <c r="W25" s="11">
        <f t="shared" si="27"/>
        <v>65671.22439580082</v>
      </c>
      <c r="X25" s="10">
        <f t="shared" si="8"/>
        <v>68.2480301588168</v>
      </c>
      <c r="Y25" s="10">
        <f t="shared" si="30"/>
        <v>6298.745572758215</v>
      </c>
      <c r="AA25" s="11">
        <f t="shared" si="9"/>
        <v>5000</v>
      </c>
      <c r="AB25" s="11">
        <f t="shared" si="31"/>
        <v>80000</v>
      </c>
      <c r="AC25" s="24"/>
      <c r="AD25" s="26">
        <f t="shared" si="10"/>
        <v>-5000</v>
      </c>
      <c r="AE25" s="26">
        <f t="shared" si="11"/>
        <v>-5000</v>
      </c>
      <c r="AF25" s="26">
        <f t="shared" si="12"/>
        <v>-1000</v>
      </c>
      <c r="AG25" s="26">
        <f t="shared" si="13"/>
        <v>0</v>
      </c>
      <c r="AH25" s="26">
        <f t="shared" si="14"/>
        <v>0</v>
      </c>
      <c r="AI25" s="26">
        <f t="shared" si="15"/>
        <v>0</v>
      </c>
      <c r="AJ25" s="26">
        <f t="shared" si="16"/>
        <v>0</v>
      </c>
      <c r="AK25" s="26">
        <f t="shared" si="17"/>
        <v>0</v>
      </c>
      <c r="AL25" s="26">
        <f t="shared" si="18"/>
        <v>0</v>
      </c>
      <c r="AM25" s="26">
        <f t="shared" si="19"/>
        <v>0</v>
      </c>
    </row>
    <row r="26" spans="1:39" ht="14.25">
      <c r="A26" s="5">
        <f t="shared" si="28"/>
        <v>17</v>
      </c>
      <c r="B26">
        <v>13.919815675108856</v>
      </c>
      <c r="C26" s="6">
        <f t="shared" si="0"/>
        <v>16</v>
      </c>
      <c r="D26" s="7">
        <f t="shared" si="20"/>
        <v>-0.050000000000000024</v>
      </c>
      <c r="E26" s="8">
        <f t="shared" si="1"/>
        <v>89055.26681968132</v>
      </c>
      <c r="F26" s="8">
        <f t="shared" si="21"/>
        <v>87677.37735720232</v>
      </c>
      <c r="G26" s="8">
        <f t="shared" si="2"/>
        <v>6377.889462478997</v>
      </c>
      <c r="H26" s="8">
        <f t="shared" si="34"/>
        <v>72049.11385827982</v>
      </c>
      <c r="I26" s="15">
        <f t="shared" si="22"/>
        <v>458.18778145775417</v>
      </c>
      <c r="J26" s="15">
        <f t="shared" si="35"/>
        <v>6756.933354215968</v>
      </c>
      <c r="K26" s="19"/>
      <c r="L26" s="8">
        <f t="shared" si="5"/>
        <v>5000</v>
      </c>
      <c r="M26" s="8">
        <f t="shared" si="36"/>
        <v>85000</v>
      </c>
      <c r="N26" s="15">
        <f t="shared" si="23"/>
        <v>359.2001587306147</v>
      </c>
      <c r="O26" s="14">
        <f t="shared" si="37"/>
        <v>7715.028609858919</v>
      </c>
      <c r="P26" s="8">
        <f t="shared" si="24"/>
        <v>107391.77617742745</v>
      </c>
      <c r="Q26" s="13">
        <f t="shared" si="29"/>
        <v>16</v>
      </c>
      <c r="R26" s="10">
        <v>13.919815675108856</v>
      </c>
      <c r="S26" s="12">
        <f t="shared" si="32"/>
        <v>-0.050000000000000024</v>
      </c>
      <c r="T26" s="11">
        <f t="shared" si="25"/>
        <v>89055.26681968132</v>
      </c>
      <c r="U26" s="11">
        <f t="shared" si="33"/>
        <v>87677.37735720232</v>
      </c>
      <c r="V26" s="11">
        <f t="shared" si="26"/>
        <v>6377.889462478997</v>
      </c>
      <c r="W26" s="11">
        <f t="shared" si="27"/>
        <v>72049.11385827982</v>
      </c>
      <c r="X26" s="10">
        <f t="shared" si="8"/>
        <v>458.18778145775417</v>
      </c>
      <c r="Y26" s="10">
        <f t="shared" si="30"/>
        <v>6756.933354215968</v>
      </c>
      <c r="AA26" s="11">
        <f t="shared" si="9"/>
        <v>5000</v>
      </c>
      <c r="AB26" s="11">
        <f t="shared" si="31"/>
        <v>85000</v>
      </c>
      <c r="AC26" s="24"/>
      <c r="AD26" s="26">
        <f t="shared" si="10"/>
        <v>-5000</v>
      </c>
      <c r="AE26" s="26">
        <f t="shared" si="11"/>
        <v>-5000</v>
      </c>
      <c r="AF26" s="26">
        <f t="shared" si="12"/>
        <v>-6377.889462478997</v>
      </c>
      <c r="AG26" s="26">
        <f t="shared" si="13"/>
        <v>0</v>
      </c>
      <c r="AH26" s="26">
        <f t="shared" si="14"/>
        <v>0</v>
      </c>
      <c r="AI26" s="26">
        <f t="shared" si="15"/>
        <v>0</v>
      </c>
      <c r="AJ26" s="26">
        <f t="shared" si="16"/>
        <v>0</v>
      </c>
      <c r="AK26" s="26">
        <f t="shared" si="17"/>
        <v>0</v>
      </c>
      <c r="AL26" s="26">
        <f t="shared" si="18"/>
        <v>0</v>
      </c>
      <c r="AM26" s="26">
        <f t="shared" si="19"/>
        <v>0</v>
      </c>
    </row>
    <row r="27" spans="1:39" ht="14.25">
      <c r="A27" s="5">
        <f t="shared" si="28"/>
        <v>18</v>
      </c>
      <c r="B27">
        <v>16.634179731755083</v>
      </c>
      <c r="C27" s="6">
        <f t="shared" si="0"/>
        <v>17</v>
      </c>
      <c r="D27" s="7">
        <f t="shared" si="20"/>
        <v>0.195</v>
      </c>
      <c r="E27" s="8">
        <f t="shared" si="1"/>
        <v>95230.9576549273</v>
      </c>
      <c r="F27" s="8">
        <f t="shared" si="21"/>
        <v>112396.04384951918</v>
      </c>
      <c r="G27" s="8">
        <f t="shared" si="2"/>
        <v>1000</v>
      </c>
      <c r="H27" s="8">
        <f t="shared" si="34"/>
        <v>73049.11385827982</v>
      </c>
      <c r="I27" s="15">
        <f t="shared" si="22"/>
        <v>60.11718137750874</v>
      </c>
      <c r="J27" s="15">
        <f t="shared" si="35"/>
        <v>6817.050535593477</v>
      </c>
      <c r="K27" s="19"/>
      <c r="L27" s="8">
        <f t="shared" si="5"/>
        <v>5000</v>
      </c>
      <c r="M27" s="8">
        <f t="shared" si="36"/>
        <v>90000</v>
      </c>
      <c r="N27" s="15">
        <f t="shared" si="23"/>
        <v>300.58590688754373</v>
      </c>
      <c r="O27" s="14">
        <f t="shared" si="37"/>
        <v>8015.614516746462</v>
      </c>
      <c r="P27" s="8">
        <f t="shared" si="24"/>
        <v>133333.1725320258</v>
      </c>
      <c r="Q27" s="13">
        <f t="shared" si="29"/>
        <v>17</v>
      </c>
      <c r="R27" s="10">
        <v>16.634179731755083</v>
      </c>
      <c r="S27" s="12">
        <f t="shared" si="32"/>
        <v>0.195</v>
      </c>
      <c r="T27" s="11">
        <f t="shared" si="25"/>
        <v>95230.9576549273</v>
      </c>
      <c r="U27" s="11">
        <f t="shared" si="33"/>
        <v>112396.04384951918</v>
      </c>
      <c r="V27" s="11">
        <f t="shared" si="26"/>
        <v>1000</v>
      </c>
      <c r="W27" s="11">
        <f t="shared" si="27"/>
        <v>73049.11385827982</v>
      </c>
      <c r="X27" s="10">
        <f t="shared" si="8"/>
        <v>60.11718137750874</v>
      </c>
      <c r="Y27" s="10">
        <f t="shared" si="30"/>
        <v>6817.050535593477</v>
      </c>
      <c r="AA27" s="11">
        <f t="shared" si="9"/>
        <v>5000</v>
      </c>
      <c r="AB27" s="11">
        <f t="shared" si="31"/>
        <v>90000</v>
      </c>
      <c r="AC27" s="24"/>
      <c r="AD27" s="26">
        <f t="shared" si="10"/>
        <v>-5000</v>
      </c>
      <c r="AE27" s="26">
        <f t="shared" si="11"/>
        <v>-5000</v>
      </c>
      <c r="AF27" s="26">
        <f t="shared" si="12"/>
        <v>-1000</v>
      </c>
      <c r="AG27" s="26">
        <f t="shared" si="13"/>
        <v>0</v>
      </c>
      <c r="AH27" s="26">
        <f t="shared" si="14"/>
        <v>0</v>
      </c>
      <c r="AI27" s="26">
        <f t="shared" si="15"/>
        <v>0</v>
      </c>
      <c r="AJ27" s="26">
        <f t="shared" si="16"/>
        <v>0</v>
      </c>
      <c r="AK27" s="26">
        <f t="shared" si="17"/>
        <v>0</v>
      </c>
      <c r="AL27" s="26">
        <f t="shared" si="18"/>
        <v>0</v>
      </c>
      <c r="AM27" s="26">
        <f t="shared" si="19"/>
        <v>0</v>
      </c>
    </row>
    <row r="28" spans="1:39" ht="14.25">
      <c r="A28" s="5">
        <f t="shared" si="28"/>
        <v>19</v>
      </c>
      <c r="B28">
        <v>16.351398676315245</v>
      </c>
      <c r="C28" s="6">
        <f t="shared" si="0"/>
        <v>18</v>
      </c>
      <c r="D28" s="7">
        <f t="shared" si="20"/>
        <v>-0.01700000000000007</v>
      </c>
      <c r="E28" s="8">
        <f t="shared" si="1"/>
        <v>101483.84462561396</v>
      </c>
      <c r="F28" s="8">
        <f t="shared" si="21"/>
        <v>111468.31110407734</v>
      </c>
      <c r="G28" s="8">
        <f t="shared" si="2"/>
        <v>1000</v>
      </c>
      <c r="H28" s="8">
        <f t="shared" si="34"/>
        <v>74049.11385827982</v>
      </c>
      <c r="I28" s="15">
        <f t="shared" si="22"/>
        <v>61.156847789937686</v>
      </c>
      <c r="J28" s="15">
        <f t="shared" si="35"/>
        <v>6878.207383383415</v>
      </c>
      <c r="K28" s="19"/>
      <c r="L28" s="8">
        <f t="shared" si="5"/>
        <v>5000</v>
      </c>
      <c r="M28" s="8">
        <f t="shared" si="36"/>
        <v>95000</v>
      </c>
      <c r="N28" s="15">
        <f t="shared" si="23"/>
        <v>305.7842389496884</v>
      </c>
      <c r="O28" s="14">
        <f t="shared" si="37"/>
        <v>8321.398755696151</v>
      </c>
      <c r="P28" s="8">
        <f t="shared" si="24"/>
        <v>136066.50859898137</v>
      </c>
      <c r="Q28" s="13">
        <f t="shared" si="29"/>
        <v>18</v>
      </c>
      <c r="R28" s="10">
        <v>16.351398676315245</v>
      </c>
      <c r="S28" s="12">
        <f t="shared" si="32"/>
        <v>-0.01700000000000007</v>
      </c>
      <c r="T28" s="11">
        <f t="shared" si="25"/>
        <v>101483.84462561396</v>
      </c>
      <c r="U28" s="11">
        <f t="shared" si="33"/>
        <v>111468.31110407734</v>
      </c>
      <c r="V28" s="11">
        <f t="shared" si="26"/>
        <v>1000</v>
      </c>
      <c r="W28" s="11">
        <f t="shared" si="27"/>
        <v>74049.11385827982</v>
      </c>
      <c r="X28" s="10">
        <f t="shared" si="8"/>
        <v>61.156847789937686</v>
      </c>
      <c r="Y28" s="10">
        <f t="shared" si="30"/>
        <v>6878.207383383415</v>
      </c>
      <c r="AA28" s="11">
        <f t="shared" si="9"/>
        <v>5000</v>
      </c>
      <c r="AB28" s="11">
        <f t="shared" si="31"/>
        <v>95000</v>
      </c>
      <c r="AC28" s="24"/>
      <c r="AD28" s="26">
        <f t="shared" si="10"/>
        <v>-5000</v>
      </c>
      <c r="AE28" s="26">
        <f t="shared" si="11"/>
        <v>-5000</v>
      </c>
      <c r="AF28" s="26">
        <f t="shared" si="12"/>
        <v>-1000</v>
      </c>
      <c r="AG28" s="26">
        <f t="shared" si="13"/>
        <v>0</v>
      </c>
      <c r="AH28" s="26">
        <f t="shared" si="14"/>
        <v>0</v>
      </c>
      <c r="AI28" s="26">
        <f t="shared" si="15"/>
        <v>0</v>
      </c>
      <c r="AJ28" s="26">
        <f t="shared" si="16"/>
        <v>0</v>
      </c>
      <c r="AK28" s="26">
        <f t="shared" si="17"/>
        <v>0</v>
      </c>
      <c r="AL28" s="26">
        <f t="shared" si="18"/>
        <v>0</v>
      </c>
      <c r="AM28" s="26">
        <f t="shared" si="19"/>
        <v>0</v>
      </c>
    </row>
    <row r="29" spans="1:39" ht="14.25">
      <c r="A29" s="5">
        <f t="shared" si="28"/>
        <v>20</v>
      </c>
      <c r="B29">
        <v>15.206800768973178</v>
      </c>
      <c r="C29" s="6">
        <f t="shared" si="0"/>
        <v>19</v>
      </c>
      <c r="D29" s="7">
        <f t="shared" si="20"/>
        <v>-0.07</v>
      </c>
      <c r="E29" s="8">
        <f t="shared" si="1"/>
        <v>107814.89268343405</v>
      </c>
      <c r="F29" s="8">
        <f t="shared" si="21"/>
        <v>104595.52932679192</v>
      </c>
      <c r="G29" s="8">
        <f t="shared" si="2"/>
        <v>8219.363356642134</v>
      </c>
      <c r="H29" s="8">
        <f t="shared" si="34"/>
        <v>82268.47721492195</v>
      </c>
      <c r="I29" s="15">
        <f t="shared" si="22"/>
        <v>540.5057567014562</v>
      </c>
      <c r="J29" s="15">
        <f t="shared" si="35"/>
        <v>7418.713140084871</v>
      </c>
      <c r="K29" s="19"/>
      <c r="L29" s="8">
        <f t="shared" si="5"/>
        <v>5000</v>
      </c>
      <c r="M29" s="8">
        <f t="shared" si="36"/>
        <v>100000</v>
      </c>
      <c r="N29" s="15">
        <f t="shared" si="23"/>
        <v>328.80025693514887</v>
      </c>
      <c r="O29" s="14">
        <f t="shared" si="37"/>
        <v>8650.1990126313</v>
      </c>
      <c r="P29" s="8">
        <f t="shared" si="24"/>
        <v>131541.85299705266</v>
      </c>
      <c r="Q29" s="13">
        <f t="shared" si="29"/>
        <v>19</v>
      </c>
      <c r="R29" s="10">
        <v>15.206800768973178</v>
      </c>
      <c r="S29" s="12">
        <f t="shared" si="32"/>
        <v>-0.07</v>
      </c>
      <c r="T29" s="11">
        <f t="shared" si="25"/>
        <v>107814.89268343405</v>
      </c>
      <c r="U29" s="11">
        <f t="shared" si="33"/>
        <v>104595.52932679192</v>
      </c>
      <c r="V29" s="11">
        <f t="shared" si="26"/>
        <v>8219.363356642134</v>
      </c>
      <c r="W29" s="11">
        <f t="shared" si="27"/>
        <v>82268.47721492195</v>
      </c>
      <c r="X29" s="10">
        <f t="shared" si="8"/>
        <v>540.5057567014562</v>
      </c>
      <c r="Y29" s="10">
        <f t="shared" si="30"/>
        <v>7418.713140084871</v>
      </c>
      <c r="AA29" s="11">
        <f t="shared" si="9"/>
        <v>5000</v>
      </c>
      <c r="AB29" s="11">
        <f t="shared" si="31"/>
        <v>100000</v>
      </c>
      <c r="AC29" s="24"/>
      <c r="AD29" s="26">
        <f t="shared" si="10"/>
        <v>-5000</v>
      </c>
      <c r="AE29" s="26">
        <f t="shared" si="11"/>
        <v>-5000</v>
      </c>
      <c r="AF29" s="26">
        <f t="shared" si="12"/>
        <v>-8219.363356642134</v>
      </c>
      <c r="AG29" s="26">
        <f t="shared" si="13"/>
        <v>0</v>
      </c>
      <c r="AH29" s="26">
        <f t="shared" si="14"/>
        <v>0</v>
      </c>
      <c r="AI29" s="26">
        <f t="shared" si="15"/>
        <v>0</v>
      </c>
      <c r="AJ29" s="26">
        <f t="shared" si="16"/>
        <v>0</v>
      </c>
      <c r="AK29" s="26">
        <f t="shared" si="17"/>
        <v>0</v>
      </c>
      <c r="AL29" s="26">
        <f t="shared" si="18"/>
        <v>0</v>
      </c>
      <c r="AM29" s="26">
        <f t="shared" si="19"/>
        <v>0</v>
      </c>
    </row>
    <row r="30" spans="1:39" ht="14.25">
      <c r="A30" s="5">
        <f t="shared" si="28"/>
        <v>21</v>
      </c>
      <c r="B30">
        <v>16.149622416649517</v>
      </c>
      <c r="C30" s="6">
        <f t="shared" si="0"/>
        <v>20</v>
      </c>
      <c r="D30" s="7">
        <f t="shared" si="20"/>
        <v>0.062000000000000166</v>
      </c>
      <c r="E30" s="8">
        <f t="shared" si="1"/>
        <v>114225.07884197697</v>
      </c>
      <c r="F30" s="8">
        <f t="shared" si="21"/>
        <v>119809.41602980699</v>
      </c>
      <c r="G30" s="8">
        <f t="shared" si="2"/>
        <v>1000</v>
      </c>
      <c r="H30" s="8">
        <f t="shared" si="34"/>
        <v>83268.47721492195</v>
      </c>
      <c r="I30" s="15">
        <f t="shared" si="22"/>
        <v>61.920952341835935</v>
      </c>
      <c r="J30" s="15">
        <f t="shared" si="35"/>
        <v>7480.634092426707</v>
      </c>
      <c r="K30" s="19"/>
      <c r="L30" s="8">
        <f t="shared" si="5"/>
        <v>5000</v>
      </c>
      <c r="M30" s="8">
        <f t="shared" si="36"/>
        <v>105000</v>
      </c>
      <c r="N30" s="15">
        <f t="shared" si="23"/>
        <v>309.6047617091797</v>
      </c>
      <c r="O30" s="14">
        <f t="shared" si="37"/>
        <v>8959.803774340478</v>
      </c>
      <c r="P30" s="8">
        <f t="shared" si="24"/>
        <v>144697.44788286995</v>
      </c>
      <c r="Q30" s="13">
        <f t="shared" si="29"/>
        <v>20</v>
      </c>
      <c r="R30" s="10">
        <v>16.149622416649517</v>
      </c>
      <c r="S30" s="12">
        <f t="shared" si="32"/>
        <v>0.062000000000000166</v>
      </c>
      <c r="T30" s="11">
        <f t="shared" si="25"/>
        <v>114225.07884197697</v>
      </c>
      <c r="U30" s="11">
        <f t="shared" si="33"/>
        <v>119809.41602980699</v>
      </c>
      <c r="V30" s="11">
        <f t="shared" si="26"/>
        <v>1000</v>
      </c>
      <c r="W30" s="11">
        <f t="shared" si="27"/>
        <v>83268.47721492195</v>
      </c>
      <c r="X30" s="10">
        <f t="shared" si="8"/>
        <v>61.920952341835935</v>
      </c>
      <c r="Y30" s="10">
        <f t="shared" si="30"/>
        <v>7480.634092426707</v>
      </c>
      <c r="AA30" s="11">
        <f t="shared" si="9"/>
        <v>5000</v>
      </c>
      <c r="AB30" s="11">
        <f t="shared" si="31"/>
        <v>105000</v>
      </c>
      <c r="AC30" s="24"/>
      <c r="AD30" s="26">
        <f t="shared" si="10"/>
        <v>-5000</v>
      </c>
      <c r="AE30" s="26">
        <f t="shared" si="11"/>
        <v>-5000</v>
      </c>
      <c r="AF30" s="26">
        <f t="shared" si="12"/>
        <v>-1000</v>
      </c>
      <c r="AG30" s="26">
        <f t="shared" si="13"/>
        <v>0</v>
      </c>
      <c r="AH30" s="26">
        <f t="shared" si="14"/>
        <v>0</v>
      </c>
      <c r="AI30" s="26">
        <f t="shared" si="15"/>
        <v>0</v>
      </c>
      <c r="AJ30" s="26">
        <f t="shared" si="16"/>
        <v>0</v>
      </c>
      <c r="AK30" s="26">
        <f t="shared" si="17"/>
        <v>0</v>
      </c>
      <c r="AL30" s="26">
        <f t="shared" si="18"/>
        <v>0</v>
      </c>
      <c r="AM30" s="26">
        <f t="shared" si="19"/>
        <v>0</v>
      </c>
    </row>
    <row r="31" spans="1:39" ht="14.25">
      <c r="A31" s="5">
        <f t="shared" si="28"/>
        <v>22</v>
      </c>
      <c r="B31">
        <v>16.391866752899258</v>
      </c>
      <c r="C31" s="6">
        <f t="shared" si="0"/>
        <v>21</v>
      </c>
      <c r="D31" s="7">
        <f t="shared" si="20"/>
        <v>0.014999999999999854</v>
      </c>
      <c r="E31" s="8">
        <f t="shared" si="1"/>
        <v>120715.39232750163</v>
      </c>
      <c r="F31" s="8">
        <f t="shared" si="21"/>
        <v>122621.55727025408</v>
      </c>
      <c r="G31" s="8">
        <f t="shared" si="2"/>
        <v>3093.8350572475465</v>
      </c>
      <c r="H31" s="8">
        <f t="shared" si="34"/>
        <v>86362.3122721695</v>
      </c>
      <c r="I31" s="15">
        <f t="shared" si="22"/>
        <v>188.74208190475528</v>
      </c>
      <c r="J31" s="15">
        <f t="shared" si="35"/>
        <v>7669.376174331463</v>
      </c>
      <c r="K31" s="19"/>
      <c r="L31" s="8">
        <f t="shared" si="5"/>
        <v>5000</v>
      </c>
      <c r="M31" s="8">
        <f t="shared" si="36"/>
        <v>110000</v>
      </c>
      <c r="N31" s="15">
        <f t="shared" si="23"/>
        <v>305.0293218809652</v>
      </c>
      <c r="O31" s="14">
        <f t="shared" si="37"/>
        <v>9264.833096221444</v>
      </c>
      <c r="P31" s="8">
        <f t="shared" si="24"/>
        <v>151867.90960111297</v>
      </c>
      <c r="Q31" s="13">
        <f t="shared" si="29"/>
        <v>21</v>
      </c>
      <c r="R31" s="10">
        <v>16.391866752899258</v>
      </c>
      <c r="S31" s="12">
        <f t="shared" si="32"/>
        <v>0.014999999999999854</v>
      </c>
      <c r="T31" s="11">
        <f t="shared" si="25"/>
        <v>120715.39232750163</v>
      </c>
      <c r="U31" s="11">
        <f t="shared" si="33"/>
        <v>122621.55727025408</v>
      </c>
      <c r="V31" s="11">
        <f t="shared" si="26"/>
        <v>3093.8350572475465</v>
      </c>
      <c r="W31" s="11">
        <f t="shared" si="27"/>
        <v>86362.3122721695</v>
      </c>
      <c r="X31" s="10">
        <f t="shared" si="8"/>
        <v>188.74208190475528</v>
      </c>
      <c r="Y31" s="10">
        <f t="shared" si="30"/>
        <v>7669.376174331463</v>
      </c>
      <c r="AA31" s="11">
        <f t="shared" si="9"/>
        <v>5000</v>
      </c>
      <c r="AB31" s="11">
        <f t="shared" si="31"/>
        <v>110000</v>
      </c>
      <c r="AC31" s="24"/>
      <c r="AD31" s="26">
        <f t="shared" si="10"/>
        <v>-5000</v>
      </c>
      <c r="AE31" s="26">
        <f t="shared" si="11"/>
        <v>-5000</v>
      </c>
      <c r="AF31" s="26">
        <f t="shared" si="12"/>
        <v>-3093.8350572475465</v>
      </c>
      <c r="AG31" s="26">
        <f t="shared" si="13"/>
        <v>0</v>
      </c>
      <c r="AH31" s="26">
        <f t="shared" si="14"/>
        <v>0</v>
      </c>
      <c r="AI31" s="26">
        <f t="shared" si="15"/>
        <v>0</v>
      </c>
      <c r="AJ31" s="26">
        <f t="shared" si="16"/>
        <v>0</v>
      </c>
      <c r="AK31" s="26">
        <f t="shared" si="17"/>
        <v>0</v>
      </c>
      <c r="AL31" s="26">
        <f t="shared" si="18"/>
        <v>0</v>
      </c>
      <c r="AM31" s="26">
        <f t="shared" si="19"/>
        <v>0</v>
      </c>
    </row>
    <row r="32" spans="1:39" ht="14.25">
      <c r="A32" s="5">
        <f t="shared" si="28"/>
        <v>23</v>
      </c>
      <c r="B32">
        <v>16.883622755486236</v>
      </c>
      <c r="C32" s="6">
        <f t="shared" si="0"/>
        <v>22</v>
      </c>
      <c r="D32" s="7">
        <f t="shared" si="20"/>
        <v>0.030000000000000034</v>
      </c>
      <c r="E32" s="8">
        <f t="shared" si="1"/>
        <v>127286.8347315954</v>
      </c>
      <c r="F32" s="8">
        <f t="shared" si="21"/>
        <v>129486.85409732668</v>
      </c>
      <c r="G32" s="8">
        <f t="shared" si="2"/>
        <v>2799.9806342687225</v>
      </c>
      <c r="H32" s="8">
        <f t="shared" si="34"/>
        <v>89162.29290643822</v>
      </c>
      <c r="I32" s="15">
        <f t="shared" si="22"/>
        <v>165.840037699189</v>
      </c>
      <c r="J32" s="15">
        <f t="shared" si="35"/>
        <v>7835.216212030651</v>
      </c>
      <c r="K32" s="19"/>
      <c r="L32" s="8">
        <f t="shared" si="5"/>
        <v>5000</v>
      </c>
      <c r="M32" s="8">
        <f t="shared" si="36"/>
        <v>115000</v>
      </c>
      <c r="N32" s="15">
        <f t="shared" si="23"/>
        <v>296.1449726999662</v>
      </c>
      <c r="O32" s="14">
        <f t="shared" si="37"/>
        <v>9560.97806892141</v>
      </c>
      <c r="P32" s="8">
        <f t="shared" si="24"/>
        <v>161423.94688914635</v>
      </c>
      <c r="Q32" s="13">
        <f t="shared" si="29"/>
        <v>22</v>
      </c>
      <c r="R32" s="10">
        <v>16.883622755486236</v>
      </c>
      <c r="S32" s="12">
        <f t="shared" si="32"/>
        <v>0.030000000000000034</v>
      </c>
      <c r="T32" s="11">
        <f t="shared" si="25"/>
        <v>127286.8347315954</v>
      </c>
      <c r="U32" s="11">
        <f t="shared" si="33"/>
        <v>129486.85409732668</v>
      </c>
      <c r="V32" s="11">
        <f t="shared" si="26"/>
        <v>2799.9806342687225</v>
      </c>
      <c r="W32" s="11">
        <f t="shared" si="27"/>
        <v>89162.29290643822</v>
      </c>
      <c r="X32" s="10">
        <f t="shared" si="8"/>
        <v>165.840037699189</v>
      </c>
      <c r="Y32" s="10">
        <f t="shared" si="30"/>
        <v>7835.216212030651</v>
      </c>
      <c r="AA32" s="11">
        <f t="shared" si="9"/>
        <v>5000</v>
      </c>
      <c r="AB32" s="11">
        <f t="shared" si="31"/>
        <v>115000</v>
      </c>
      <c r="AC32" s="24"/>
      <c r="AD32" s="26">
        <f t="shared" si="10"/>
        <v>-5000</v>
      </c>
      <c r="AE32" s="26">
        <f t="shared" si="11"/>
        <v>-5000</v>
      </c>
      <c r="AF32" s="26">
        <f t="shared" si="12"/>
        <v>-2799.9806342687225</v>
      </c>
      <c r="AG32" s="26">
        <f t="shared" si="13"/>
        <v>0</v>
      </c>
      <c r="AH32" s="26">
        <f t="shared" si="14"/>
        <v>0</v>
      </c>
      <c r="AI32" s="26">
        <f t="shared" si="15"/>
        <v>0</v>
      </c>
      <c r="AJ32" s="26">
        <f t="shared" si="16"/>
        <v>0</v>
      </c>
      <c r="AK32" s="26">
        <f t="shared" si="17"/>
        <v>0</v>
      </c>
      <c r="AL32" s="26">
        <f t="shared" si="18"/>
        <v>0</v>
      </c>
      <c r="AM32" s="26">
        <f t="shared" si="19"/>
        <v>0</v>
      </c>
    </row>
    <row r="33" spans="1:39" ht="14.25">
      <c r="A33" s="5">
        <f t="shared" si="28"/>
        <v>24</v>
      </c>
      <c r="B33">
        <v>17.913523743570895</v>
      </c>
      <c r="C33" s="6">
        <f t="shared" si="0"/>
        <v>23</v>
      </c>
      <c r="D33" s="7">
        <f t="shared" si="20"/>
        <v>0.060999999999999915</v>
      </c>
      <c r="E33" s="8">
        <f t="shared" si="1"/>
        <v>133940.4201657403</v>
      </c>
      <c r="F33" s="8">
        <f t="shared" si="21"/>
        <v>140356.33165022274</v>
      </c>
      <c r="G33" s="8">
        <f t="shared" si="2"/>
        <v>1000</v>
      </c>
      <c r="H33" s="8">
        <f t="shared" si="34"/>
        <v>90162.29290643822</v>
      </c>
      <c r="I33" s="15">
        <f t="shared" si="22"/>
        <v>55.823746032038876</v>
      </c>
      <c r="J33" s="15">
        <f t="shared" si="35"/>
        <v>7891.03995806269</v>
      </c>
      <c r="K33" s="19"/>
      <c r="L33" s="8">
        <f t="shared" si="5"/>
        <v>5000</v>
      </c>
      <c r="M33" s="8">
        <f t="shared" si="36"/>
        <v>120000</v>
      </c>
      <c r="N33" s="15">
        <f t="shared" si="23"/>
        <v>279.1187301601944</v>
      </c>
      <c r="O33" s="14">
        <f t="shared" si="37"/>
        <v>9840.096799081604</v>
      </c>
      <c r="P33" s="8">
        <f t="shared" si="24"/>
        <v>176270.80764938428</v>
      </c>
      <c r="Q33" s="13">
        <f t="shared" si="29"/>
        <v>23</v>
      </c>
      <c r="R33" s="10">
        <v>17.913523743570895</v>
      </c>
      <c r="S33" s="12">
        <f t="shared" si="32"/>
        <v>0.060999999999999915</v>
      </c>
      <c r="T33" s="11">
        <f t="shared" si="25"/>
        <v>133940.4201657403</v>
      </c>
      <c r="U33" s="11">
        <f t="shared" si="33"/>
        <v>140356.33165022274</v>
      </c>
      <c r="V33" s="11">
        <f t="shared" si="26"/>
        <v>1000</v>
      </c>
      <c r="W33" s="11">
        <f t="shared" si="27"/>
        <v>90162.29290643822</v>
      </c>
      <c r="X33" s="10">
        <f t="shared" si="8"/>
        <v>55.823746032038876</v>
      </c>
      <c r="Y33" s="10">
        <f t="shared" si="30"/>
        <v>7891.03995806269</v>
      </c>
      <c r="AA33" s="11">
        <f t="shared" si="9"/>
        <v>5000</v>
      </c>
      <c r="AB33" s="11">
        <f t="shared" si="31"/>
        <v>120000</v>
      </c>
      <c r="AC33" s="24"/>
      <c r="AD33" s="26">
        <f t="shared" si="10"/>
        <v>-5000</v>
      </c>
      <c r="AE33" s="26">
        <f t="shared" si="11"/>
        <v>-5000</v>
      </c>
      <c r="AF33" s="26">
        <f t="shared" si="12"/>
        <v>-1000</v>
      </c>
      <c r="AG33" s="26">
        <f t="shared" si="13"/>
        <v>0</v>
      </c>
      <c r="AH33" s="26">
        <f t="shared" si="14"/>
        <v>0</v>
      </c>
      <c r="AI33" s="26">
        <f t="shared" si="15"/>
        <v>0</v>
      </c>
      <c r="AJ33" s="26">
        <f t="shared" si="16"/>
        <v>0</v>
      </c>
      <c r="AK33" s="26">
        <f t="shared" si="17"/>
        <v>0</v>
      </c>
      <c r="AL33" s="26">
        <f t="shared" si="18"/>
        <v>0</v>
      </c>
      <c r="AM33" s="26">
        <f t="shared" si="19"/>
        <v>0</v>
      </c>
    </row>
    <row r="34" spans="1:39" ht="14.25">
      <c r="A34" s="5">
        <f t="shared" si="28"/>
        <v>25</v>
      </c>
      <c r="B34">
        <v>17.304463936289483</v>
      </c>
      <c r="C34" s="6">
        <f t="shared" si="0"/>
        <v>24</v>
      </c>
      <c r="D34" s="7">
        <f t="shared" si="20"/>
        <v>-0.03400000000000007</v>
      </c>
      <c r="E34" s="8">
        <f t="shared" si="1"/>
        <v>140677.1754178121</v>
      </c>
      <c r="F34" s="8">
        <f t="shared" si="21"/>
        <v>136550.21637411517</v>
      </c>
      <c r="G34" s="8">
        <f t="shared" si="2"/>
        <v>9126.95904369693</v>
      </c>
      <c r="H34" s="8">
        <f t="shared" si="34"/>
        <v>99289.25195013515</v>
      </c>
      <c r="I34" s="15">
        <f t="shared" si="22"/>
        <v>527.433792650267</v>
      </c>
      <c r="J34" s="15">
        <f t="shared" si="35"/>
        <v>8418.473750712958</v>
      </c>
      <c r="K34" s="19"/>
      <c r="L34" s="8">
        <f t="shared" si="5"/>
        <v>5000</v>
      </c>
      <c r="M34" s="8">
        <f t="shared" si="36"/>
        <v>125000</v>
      </c>
      <c r="N34" s="15">
        <f t="shared" si="23"/>
        <v>288.94278484492173</v>
      </c>
      <c r="O34" s="14">
        <f t="shared" si="37"/>
        <v>10129.039583926526</v>
      </c>
      <c r="P34" s="8">
        <f t="shared" si="24"/>
        <v>175277.6001893052</v>
      </c>
      <c r="Q34" s="13">
        <f t="shared" si="29"/>
        <v>24</v>
      </c>
      <c r="R34" s="10">
        <v>17.304463936289483</v>
      </c>
      <c r="S34" s="12">
        <f t="shared" si="32"/>
        <v>-0.03400000000000007</v>
      </c>
      <c r="T34" s="11">
        <f t="shared" si="25"/>
        <v>140677.1754178121</v>
      </c>
      <c r="U34" s="11">
        <f t="shared" si="33"/>
        <v>136550.21637411517</v>
      </c>
      <c r="V34" s="11">
        <f t="shared" si="26"/>
        <v>9126.95904369693</v>
      </c>
      <c r="W34" s="11">
        <f t="shared" si="27"/>
        <v>99289.25195013515</v>
      </c>
      <c r="X34" s="10">
        <f t="shared" si="8"/>
        <v>527.433792650267</v>
      </c>
      <c r="Y34" s="10">
        <f t="shared" si="30"/>
        <v>8418.473750712958</v>
      </c>
      <c r="AA34" s="11">
        <f t="shared" si="9"/>
        <v>5000</v>
      </c>
      <c r="AB34" s="11">
        <f t="shared" si="31"/>
        <v>125000</v>
      </c>
      <c r="AC34" s="24"/>
      <c r="AD34" s="26">
        <f t="shared" si="10"/>
        <v>-5000</v>
      </c>
      <c r="AE34" s="26">
        <f t="shared" si="11"/>
        <v>-5000</v>
      </c>
      <c r="AF34" s="26">
        <f t="shared" si="12"/>
        <v>-9126.95904369693</v>
      </c>
      <c r="AG34" s="26">
        <f t="shared" si="13"/>
        <v>0</v>
      </c>
      <c r="AH34" s="26">
        <f t="shared" si="14"/>
        <v>0</v>
      </c>
      <c r="AI34" s="26">
        <f t="shared" si="15"/>
        <v>0</v>
      </c>
      <c r="AJ34" s="26">
        <f t="shared" si="16"/>
        <v>0</v>
      </c>
      <c r="AK34" s="26">
        <f t="shared" si="17"/>
        <v>0</v>
      </c>
      <c r="AL34" s="26">
        <f t="shared" si="18"/>
        <v>0</v>
      </c>
      <c r="AM34" s="26">
        <f t="shared" si="19"/>
        <v>0</v>
      </c>
    </row>
    <row r="35" spans="1:39" ht="14.25">
      <c r="A35" s="5">
        <f t="shared" si="28"/>
        <v>26</v>
      </c>
      <c r="B35">
        <v>17.944729101932193</v>
      </c>
      <c r="C35" s="6">
        <f t="shared" si="0"/>
        <v>25</v>
      </c>
      <c r="D35" s="7">
        <f t="shared" si="20"/>
        <v>0.03699999999999993</v>
      </c>
      <c r="E35" s="8">
        <f t="shared" si="1"/>
        <v>147498.14011053473</v>
      </c>
      <c r="F35" s="8">
        <f t="shared" si="21"/>
        <v>151067.23090827113</v>
      </c>
      <c r="G35" s="8">
        <f t="shared" si="2"/>
        <v>1430.9092022636032</v>
      </c>
      <c r="H35" s="8">
        <f t="shared" si="34"/>
        <v>100720.16115239875</v>
      </c>
      <c r="I35" s="15">
        <f t="shared" si="22"/>
        <v>79.73980516147945</v>
      </c>
      <c r="J35" s="15">
        <f t="shared" si="35"/>
        <v>8498.213555874438</v>
      </c>
      <c r="K35" s="19"/>
      <c r="L35" s="8">
        <f t="shared" si="5"/>
        <v>5000</v>
      </c>
      <c r="M35" s="8">
        <f t="shared" si="36"/>
        <v>130000</v>
      </c>
      <c r="N35" s="15">
        <f t="shared" si="23"/>
        <v>278.6333508629911</v>
      </c>
      <c r="O35" s="14">
        <f t="shared" si="37"/>
        <v>10407.672934789516</v>
      </c>
      <c r="P35" s="8">
        <f t="shared" si="24"/>
        <v>186762.87139630946</v>
      </c>
      <c r="Q35" s="13">
        <f t="shared" si="29"/>
        <v>25</v>
      </c>
      <c r="R35" s="10">
        <v>17.944729101932193</v>
      </c>
      <c r="S35" s="12">
        <f t="shared" si="32"/>
        <v>0.03699999999999993</v>
      </c>
      <c r="T35" s="11">
        <f t="shared" si="25"/>
        <v>147498.14011053473</v>
      </c>
      <c r="U35" s="11">
        <f t="shared" si="33"/>
        <v>151067.23090827113</v>
      </c>
      <c r="V35" s="11">
        <f t="shared" si="26"/>
        <v>1430.9092022636032</v>
      </c>
      <c r="W35" s="11">
        <f t="shared" si="27"/>
        <v>100720.16115239875</v>
      </c>
      <c r="X35" s="10">
        <f t="shared" si="8"/>
        <v>79.73980516147945</v>
      </c>
      <c r="Y35" s="10">
        <f t="shared" si="30"/>
        <v>8498.213555874438</v>
      </c>
      <c r="AA35" s="11">
        <f t="shared" si="9"/>
        <v>5000</v>
      </c>
      <c r="AB35" s="11">
        <f t="shared" si="31"/>
        <v>130000</v>
      </c>
      <c r="AC35" s="24"/>
      <c r="AD35" s="26">
        <f t="shared" si="10"/>
        <v>-5000</v>
      </c>
      <c r="AE35" s="26">
        <f t="shared" si="11"/>
        <v>-5000</v>
      </c>
      <c r="AF35" s="26">
        <f t="shared" si="12"/>
        <v>-1430.9092022636032</v>
      </c>
      <c r="AG35" s="26">
        <f t="shared" si="13"/>
        <v>0</v>
      </c>
      <c r="AH35" s="26">
        <f t="shared" si="14"/>
        <v>0</v>
      </c>
      <c r="AI35" s="26">
        <f t="shared" si="15"/>
        <v>0</v>
      </c>
      <c r="AJ35" s="26">
        <f t="shared" si="16"/>
        <v>0</v>
      </c>
      <c r="AK35" s="26">
        <f t="shared" si="17"/>
        <v>0</v>
      </c>
      <c r="AL35" s="26">
        <f t="shared" si="18"/>
        <v>0</v>
      </c>
      <c r="AM35" s="26">
        <f t="shared" si="19"/>
        <v>0</v>
      </c>
    </row>
    <row r="36" spans="1:39" ht="14.25">
      <c r="A36" s="5">
        <f t="shared" si="28"/>
        <v>27</v>
      </c>
      <c r="B36">
        <v>17.137216292345244</v>
      </c>
      <c r="C36" s="6">
        <f t="shared" si="0"/>
        <v>26</v>
      </c>
      <c r="D36" s="7">
        <f t="shared" si="20"/>
        <v>-0.04500000000000005</v>
      </c>
      <c r="E36" s="8">
        <f t="shared" si="1"/>
        <v>154404.36686191655</v>
      </c>
      <c r="F36" s="8">
        <f t="shared" si="21"/>
        <v>145635.72380556067</v>
      </c>
      <c r="G36" s="8">
        <f t="shared" si="2"/>
        <v>13768.643056355882</v>
      </c>
      <c r="H36" s="8">
        <f t="shared" si="34"/>
        <v>114488.80420875463</v>
      </c>
      <c r="I36" s="15">
        <f t="shared" si="22"/>
        <v>803.4352150008157</v>
      </c>
      <c r="J36" s="15">
        <f t="shared" si="35"/>
        <v>9301.648770875254</v>
      </c>
      <c r="K36" s="19"/>
      <c r="L36" s="8">
        <f t="shared" si="5"/>
        <v>5000</v>
      </c>
      <c r="M36" s="8">
        <f t="shared" si="36"/>
        <v>135000</v>
      </c>
      <c r="N36" s="15">
        <f t="shared" si="23"/>
        <v>291.7626710607237</v>
      </c>
      <c r="O36" s="14">
        <f t="shared" si="37"/>
        <v>10699.43560585024</v>
      </c>
      <c r="P36" s="8">
        <f t="shared" si="24"/>
        <v>183358.54218347554</v>
      </c>
      <c r="Q36" s="13">
        <f t="shared" si="29"/>
        <v>26</v>
      </c>
      <c r="R36" s="10">
        <v>17.137216292345244</v>
      </c>
      <c r="S36" s="12">
        <f t="shared" si="32"/>
        <v>-0.04500000000000005</v>
      </c>
      <c r="T36" s="11">
        <f t="shared" si="25"/>
        <v>154404.36686191655</v>
      </c>
      <c r="U36" s="11">
        <f t="shared" si="33"/>
        <v>145635.72380556067</v>
      </c>
      <c r="V36" s="11">
        <f t="shared" si="26"/>
        <v>13768.643056355882</v>
      </c>
      <c r="W36" s="11">
        <f t="shared" si="27"/>
        <v>114488.80420875463</v>
      </c>
      <c r="X36" s="10">
        <f t="shared" si="8"/>
        <v>803.4352150008157</v>
      </c>
      <c r="Y36" s="10">
        <f t="shared" si="30"/>
        <v>9301.648770875254</v>
      </c>
      <c r="AA36" s="11">
        <f t="shared" si="9"/>
        <v>5000</v>
      </c>
      <c r="AB36" s="11">
        <f t="shared" si="31"/>
        <v>135000</v>
      </c>
      <c r="AC36" s="24"/>
      <c r="AD36" s="26">
        <f t="shared" si="10"/>
        <v>-5000</v>
      </c>
      <c r="AE36" s="26">
        <f t="shared" si="11"/>
        <v>-5000</v>
      </c>
      <c r="AF36" s="26">
        <f t="shared" si="12"/>
        <v>-13768.643056355882</v>
      </c>
      <c r="AG36" s="26">
        <f t="shared" si="13"/>
        <v>0</v>
      </c>
      <c r="AH36" s="26">
        <f t="shared" si="14"/>
        <v>0</v>
      </c>
      <c r="AI36" s="26">
        <f t="shared" si="15"/>
        <v>0</v>
      </c>
      <c r="AJ36" s="26">
        <f t="shared" si="16"/>
        <v>0</v>
      </c>
      <c r="AK36" s="26">
        <f t="shared" si="17"/>
        <v>0</v>
      </c>
      <c r="AL36" s="26">
        <f t="shared" si="18"/>
        <v>0</v>
      </c>
      <c r="AM36" s="26">
        <f t="shared" si="19"/>
        <v>0</v>
      </c>
    </row>
    <row r="37" spans="1:39" ht="14.25">
      <c r="A37" s="5">
        <f t="shared" si="28"/>
        <v>28</v>
      </c>
      <c r="B37">
        <v>17.788430511454365</v>
      </c>
      <c r="C37" s="6">
        <f t="shared" si="0"/>
        <v>27</v>
      </c>
      <c r="D37" s="7">
        <f t="shared" si="20"/>
        <v>0.03800000000000013</v>
      </c>
      <c r="E37" s="8">
        <f t="shared" si="1"/>
        <v>161396.92144769034</v>
      </c>
      <c r="F37" s="8">
        <f t="shared" si="21"/>
        <v>165461.7328026694</v>
      </c>
      <c r="G37" s="8">
        <f t="shared" si="2"/>
        <v>1000</v>
      </c>
      <c r="H37" s="8">
        <f t="shared" si="34"/>
        <v>115488.80420875463</v>
      </c>
      <c r="I37" s="15">
        <f t="shared" si="22"/>
        <v>56.21631426988895</v>
      </c>
      <c r="J37" s="15">
        <f t="shared" si="35"/>
        <v>9357.865085145142</v>
      </c>
      <c r="K37" s="19"/>
      <c r="L37" s="8">
        <f t="shared" si="5"/>
        <v>5000</v>
      </c>
      <c r="M37" s="8">
        <f t="shared" si="36"/>
        <v>140000</v>
      </c>
      <c r="N37" s="15">
        <f t="shared" si="23"/>
        <v>281.08157134944474</v>
      </c>
      <c r="O37" s="14">
        <f t="shared" si="37"/>
        <v>10980.517177199685</v>
      </c>
      <c r="P37" s="8">
        <f t="shared" si="24"/>
        <v>195326.16678644763</v>
      </c>
      <c r="Q37" s="13">
        <f t="shared" si="29"/>
        <v>27</v>
      </c>
      <c r="R37" s="10">
        <v>17.788430511454365</v>
      </c>
      <c r="S37" s="12">
        <f t="shared" si="32"/>
        <v>0.03800000000000013</v>
      </c>
      <c r="T37" s="11">
        <f t="shared" si="25"/>
        <v>161396.92144769034</v>
      </c>
      <c r="U37" s="11">
        <f t="shared" si="33"/>
        <v>165461.7328026694</v>
      </c>
      <c r="V37" s="11">
        <f t="shared" si="26"/>
        <v>1000</v>
      </c>
      <c r="W37" s="11">
        <f t="shared" si="27"/>
        <v>115488.80420875463</v>
      </c>
      <c r="X37" s="10">
        <f t="shared" si="8"/>
        <v>56.21631426988895</v>
      </c>
      <c r="Y37" s="10">
        <f t="shared" si="30"/>
        <v>9357.865085145142</v>
      </c>
      <c r="AA37" s="11">
        <f t="shared" si="9"/>
        <v>5000</v>
      </c>
      <c r="AB37" s="11">
        <f t="shared" si="31"/>
        <v>140000</v>
      </c>
      <c r="AC37" s="24"/>
      <c r="AD37" s="26">
        <f t="shared" si="10"/>
        <v>-5000</v>
      </c>
      <c r="AE37" s="26">
        <f t="shared" si="11"/>
        <v>-5000</v>
      </c>
      <c r="AF37" s="26">
        <f t="shared" si="12"/>
        <v>-1000</v>
      </c>
      <c r="AG37" s="26">
        <f t="shared" si="13"/>
        <v>0</v>
      </c>
      <c r="AH37" s="26">
        <f t="shared" si="14"/>
        <v>0</v>
      </c>
      <c r="AI37" s="26">
        <f t="shared" si="15"/>
        <v>0</v>
      </c>
      <c r="AJ37" s="26">
        <f t="shared" si="16"/>
        <v>0</v>
      </c>
      <c r="AK37" s="26">
        <f t="shared" si="17"/>
        <v>0</v>
      </c>
      <c r="AL37" s="26">
        <f t="shared" si="18"/>
        <v>0</v>
      </c>
      <c r="AM37" s="26">
        <f t="shared" si="19"/>
        <v>0</v>
      </c>
    </row>
    <row r="38" spans="1:39" ht="14.25">
      <c r="A38" s="5">
        <f t="shared" si="28"/>
        <v>29</v>
      </c>
      <c r="B38">
        <v>18.01968010810327</v>
      </c>
      <c r="C38" s="6">
        <f t="shared" si="0"/>
        <v>28</v>
      </c>
      <c r="D38" s="7">
        <f t="shared" si="20"/>
        <v>0.012999999999999876</v>
      </c>
      <c r="E38" s="8">
        <f t="shared" si="1"/>
        <v>168476.8829657865</v>
      </c>
      <c r="F38" s="8">
        <f t="shared" si="21"/>
        <v>168625.7353291041</v>
      </c>
      <c r="G38" s="8">
        <f t="shared" si="2"/>
        <v>4851.147636682406</v>
      </c>
      <c r="H38" s="8">
        <f t="shared" si="34"/>
        <v>120339.95184543704</v>
      </c>
      <c r="I38" s="15">
        <f t="shared" si="22"/>
        <v>269.21385993422234</v>
      </c>
      <c r="J38" s="15">
        <f t="shared" si="35"/>
        <v>9627.078945079364</v>
      </c>
      <c r="K38" s="19"/>
      <c r="L38" s="8">
        <f t="shared" si="5"/>
        <v>5000</v>
      </c>
      <c r="M38" s="8">
        <f t="shared" si="36"/>
        <v>145000</v>
      </c>
      <c r="N38" s="15">
        <f t="shared" si="23"/>
        <v>277.47440409619423</v>
      </c>
      <c r="O38" s="14">
        <f t="shared" si="37"/>
        <v>11257.991581295879</v>
      </c>
      <c r="P38" s="8">
        <f t="shared" si="24"/>
        <v>202865.40695467143</v>
      </c>
      <c r="Q38" s="13">
        <f t="shared" si="29"/>
        <v>28</v>
      </c>
      <c r="R38" s="10">
        <v>18.01968010810327</v>
      </c>
      <c r="S38" s="12">
        <f t="shared" si="32"/>
        <v>0.012999999999999876</v>
      </c>
      <c r="T38" s="11">
        <f t="shared" si="25"/>
        <v>168476.8829657865</v>
      </c>
      <c r="U38" s="11">
        <f t="shared" si="33"/>
        <v>168625.7353291041</v>
      </c>
      <c r="V38" s="11">
        <f t="shared" si="26"/>
        <v>4851.147636682406</v>
      </c>
      <c r="W38" s="11">
        <f t="shared" si="27"/>
        <v>120339.95184543704</v>
      </c>
      <c r="X38" s="10">
        <f t="shared" si="8"/>
        <v>269.21385993422234</v>
      </c>
      <c r="Y38" s="10">
        <f t="shared" si="30"/>
        <v>9627.078945079364</v>
      </c>
      <c r="AA38" s="11">
        <f t="shared" si="9"/>
        <v>5000</v>
      </c>
      <c r="AB38" s="11">
        <f t="shared" si="31"/>
        <v>145000</v>
      </c>
      <c r="AC38" s="24"/>
      <c r="AD38" s="26">
        <f t="shared" si="10"/>
        <v>-5000</v>
      </c>
      <c r="AE38" s="26">
        <f t="shared" si="11"/>
        <v>-5000</v>
      </c>
      <c r="AF38" s="26">
        <f t="shared" si="12"/>
        <v>-4851.147636682406</v>
      </c>
      <c r="AG38" s="26">
        <f t="shared" si="13"/>
        <v>0</v>
      </c>
      <c r="AH38" s="26">
        <f t="shared" si="14"/>
        <v>0</v>
      </c>
      <c r="AI38" s="26">
        <f t="shared" si="15"/>
        <v>0</v>
      </c>
      <c r="AJ38" s="26">
        <f t="shared" si="16"/>
        <v>0</v>
      </c>
      <c r="AK38" s="26">
        <f t="shared" si="17"/>
        <v>0</v>
      </c>
      <c r="AL38" s="26">
        <f t="shared" si="18"/>
        <v>0</v>
      </c>
      <c r="AM38" s="26">
        <f t="shared" si="19"/>
        <v>0</v>
      </c>
    </row>
    <row r="39" spans="1:39" ht="14.25">
      <c r="A39" s="5">
        <f t="shared" si="28"/>
        <v>30</v>
      </c>
      <c r="B39">
        <v>16.75830250053604</v>
      </c>
      <c r="C39" s="6">
        <f t="shared" si="0"/>
        <v>29</v>
      </c>
      <c r="D39" s="7">
        <f t="shared" si="20"/>
        <v>-0.07000000000000005</v>
      </c>
      <c r="E39" s="8">
        <f t="shared" si="1"/>
        <v>175645.34400285874</v>
      </c>
      <c r="F39" s="8">
        <f t="shared" si="21"/>
        <v>161333.50115818143</v>
      </c>
      <c r="G39" s="8">
        <f t="shared" si="2"/>
        <v>15000</v>
      </c>
      <c r="H39" s="8">
        <f t="shared" si="34"/>
        <v>135339.95184543706</v>
      </c>
      <c r="I39" s="15">
        <f t="shared" si="22"/>
        <v>895.0787228909493</v>
      </c>
      <c r="J39" s="15">
        <f t="shared" si="35"/>
        <v>10522.157667970312</v>
      </c>
      <c r="K39" s="19"/>
      <c r="L39" s="8">
        <f t="shared" si="5"/>
        <v>5000</v>
      </c>
      <c r="M39" s="8">
        <f t="shared" si="36"/>
        <v>150000</v>
      </c>
      <c r="N39" s="15">
        <f t="shared" si="23"/>
        <v>298.3595742969831</v>
      </c>
      <c r="O39" s="14">
        <f t="shared" si="37"/>
        <v>11556.351155592862</v>
      </c>
      <c r="P39" s="8">
        <f t="shared" si="24"/>
        <v>193664.8284678444</v>
      </c>
      <c r="Q39" s="13">
        <f t="shared" si="29"/>
        <v>29</v>
      </c>
      <c r="R39" s="10">
        <v>16.75830250053604</v>
      </c>
      <c r="S39" s="12">
        <f t="shared" si="32"/>
        <v>-0.07000000000000005</v>
      </c>
      <c r="T39" s="11">
        <f t="shared" si="25"/>
        <v>175645.34400285874</v>
      </c>
      <c r="U39" s="11">
        <f t="shared" si="33"/>
        <v>161333.50115818143</v>
      </c>
      <c r="V39" s="11">
        <f t="shared" si="26"/>
        <v>15000</v>
      </c>
      <c r="W39" s="11">
        <f t="shared" si="27"/>
        <v>135339.95184543706</v>
      </c>
      <c r="X39" s="10">
        <f t="shared" si="8"/>
        <v>895.0787228909493</v>
      </c>
      <c r="Y39" s="10">
        <f t="shared" si="30"/>
        <v>10522.157667970312</v>
      </c>
      <c r="AA39" s="11">
        <f t="shared" si="9"/>
        <v>5000</v>
      </c>
      <c r="AB39" s="11">
        <f t="shared" si="31"/>
        <v>150000</v>
      </c>
      <c r="AC39" s="24"/>
      <c r="AD39" s="26">
        <f t="shared" si="10"/>
        <v>-5000</v>
      </c>
      <c r="AE39" s="26">
        <f t="shared" si="11"/>
        <v>-5000</v>
      </c>
      <c r="AF39" s="26">
        <f t="shared" si="12"/>
        <v>-15000</v>
      </c>
      <c r="AG39" s="26">
        <f t="shared" si="13"/>
        <v>0</v>
      </c>
      <c r="AH39" s="26">
        <f t="shared" si="14"/>
        <v>0</v>
      </c>
      <c r="AI39" s="26">
        <f t="shared" si="15"/>
        <v>0</v>
      </c>
      <c r="AJ39" s="26">
        <f t="shared" si="16"/>
        <v>0</v>
      </c>
      <c r="AK39" s="26">
        <f t="shared" si="17"/>
        <v>0</v>
      </c>
      <c r="AL39" s="26">
        <f t="shared" si="18"/>
        <v>0</v>
      </c>
      <c r="AM39" s="26">
        <f t="shared" si="19"/>
        <v>0</v>
      </c>
    </row>
    <row r="40" spans="1:39" ht="14.25">
      <c r="A40" s="5">
        <f t="shared" si="28"/>
        <v>31</v>
      </c>
      <c r="B40">
        <v>17.026435340544616</v>
      </c>
      <c r="C40" s="6">
        <f t="shared" si="0"/>
        <v>30</v>
      </c>
      <c r="D40" s="7">
        <f t="shared" si="20"/>
        <v>0.015999999999999966</v>
      </c>
      <c r="E40" s="8">
        <f t="shared" si="1"/>
        <v>182903.41080289468</v>
      </c>
      <c r="F40" s="8">
        <f t="shared" si="21"/>
        <v>179154.83717671235</v>
      </c>
      <c r="G40" s="8">
        <f t="shared" si="2"/>
        <v>8748.573626182333</v>
      </c>
      <c r="H40" s="8">
        <f t="shared" si="34"/>
        <v>144088.5254716194</v>
      </c>
      <c r="I40" s="15">
        <f t="shared" si="22"/>
        <v>513.8229729947982</v>
      </c>
      <c r="J40" s="15">
        <f t="shared" si="35"/>
        <v>11035.98064096511</v>
      </c>
      <c r="K40" s="19"/>
      <c r="L40" s="8">
        <f t="shared" si="5"/>
        <v>5000</v>
      </c>
      <c r="M40" s="8">
        <f t="shared" si="36"/>
        <v>155000</v>
      </c>
      <c r="N40" s="15">
        <f t="shared" si="23"/>
        <v>293.66099832380223</v>
      </c>
      <c r="O40" s="14">
        <f t="shared" si="37"/>
        <v>11850.012153916665</v>
      </c>
      <c r="P40" s="8">
        <f t="shared" si="24"/>
        <v>201763.46572332992</v>
      </c>
      <c r="Q40" s="13">
        <f t="shared" si="29"/>
        <v>30</v>
      </c>
      <c r="R40" s="10">
        <v>17.026435340544616</v>
      </c>
      <c r="S40" s="12">
        <f t="shared" si="32"/>
        <v>0.015999999999999966</v>
      </c>
      <c r="T40" s="11">
        <f t="shared" si="25"/>
        <v>182903.41080289468</v>
      </c>
      <c r="U40" s="11">
        <f t="shared" si="33"/>
        <v>179154.83717671235</v>
      </c>
      <c r="V40" s="11">
        <f t="shared" si="26"/>
        <v>8748.573626182333</v>
      </c>
      <c r="W40" s="11">
        <f t="shared" si="27"/>
        <v>144088.5254716194</v>
      </c>
      <c r="X40" s="10">
        <f t="shared" si="8"/>
        <v>513.8229729947982</v>
      </c>
      <c r="Y40" s="10">
        <f t="shared" si="30"/>
        <v>11035.98064096511</v>
      </c>
      <c r="AA40" s="11">
        <f t="shared" si="9"/>
        <v>5000</v>
      </c>
      <c r="AB40" s="11">
        <f t="shared" si="31"/>
        <v>155000</v>
      </c>
      <c r="AC40" s="24"/>
      <c r="AD40" s="26">
        <f t="shared" si="10"/>
        <v>-5000</v>
      </c>
      <c r="AE40" s="26">
        <f t="shared" si="11"/>
        <v>-5000</v>
      </c>
      <c r="AF40" s="26">
        <f t="shared" si="12"/>
        <v>-8748.573626182333</v>
      </c>
      <c r="AG40" s="26">
        <f t="shared" si="13"/>
        <v>0</v>
      </c>
      <c r="AH40" s="26">
        <f t="shared" si="14"/>
        <v>0</v>
      </c>
      <c r="AI40" s="26">
        <f t="shared" si="15"/>
        <v>0</v>
      </c>
      <c r="AJ40" s="26">
        <f t="shared" si="16"/>
        <v>0</v>
      </c>
      <c r="AK40" s="26">
        <f t="shared" si="17"/>
        <v>0</v>
      </c>
      <c r="AL40" s="26">
        <f t="shared" si="18"/>
        <v>0</v>
      </c>
      <c r="AM40" s="26">
        <f t="shared" si="19"/>
        <v>0</v>
      </c>
    </row>
    <row r="41" spans="1:39" ht="14.25">
      <c r="A41" s="5">
        <f t="shared" si="28"/>
        <v>32</v>
      </c>
      <c r="B41">
        <v>16.85617098713917</v>
      </c>
      <c r="C41" s="6">
        <f t="shared" si="0"/>
        <v>31</v>
      </c>
      <c r="D41" s="7">
        <f t="shared" si="20"/>
        <v>-0.01000000000000003</v>
      </c>
      <c r="E41" s="8">
        <f t="shared" si="1"/>
        <v>190252.20343793067</v>
      </c>
      <c r="F41" s="8">
        <f t="shared" si="21"/>
        <v>186024.37669486573</v>
      </c>
      <c r="G41" s="8">
        <f t="shared" si="2"/>
        <v>9227.826743064943</v>
      </c>
      <c r="H41" s="8">
        <f t="shared" si="34"/>
        <v>153316.35221468433</v>
      </c>
      <c r="I41" s="15">
        <f t="shared" si="22"/>
        <v>547.4450128742488</v>
      </c>
      <c r="J41" s="15">
        <f t="shared" si="35"/>
        <v>11583.425653839358</v>
      </c>
      <c r="K41" s="19"/>
      <c r="L41" s="8">
        <f t="shared" si="5"/>
        <v>5000</v>
      </c>
      <c r="M41" s="8">
        <f t="shared" si="36"/>
        <v>160000</v>
      </c>
      <c r="N41" s="15">
        <f t="shared" si="23"/>
        <v>296.6272710341437</v>
      </c>
      <c r="O41" s="14">
        <f t="shared" si="37"/>
        <v>12146.639424950808</v>
      </c>
      <c r="P41" s="8">
        <f t="shared" si="24"/>
        <v>204745.8310660966</v>
      </c>
      <c r="Q41" s="13">
        <f t="shared" si="29"/>
        <v>31</v>
      </c>
      <c r="R41" s="10">
        <v>16.85617098713917</v>
      </c>
      <c r="S41" s="12">
        <f t="shared" si="32"/>
        <v>-0.01000000000000003</v>
      </c>
      <c r="T41" s="11">
        <f t="shared" si="25"/>
        <v>190252.20343793067</v>
      </c>
      <c r="U41" s="11">
        <f t="shared" si="33"/>
        <v>186024.37669486573</v>
      </c>
      <c r="V41" s="11">
        <f t="shared" si="26"/>
        <v>9227.826743064943</v>
      </c>
      <c r="W41" s="11">
        <f t="shared" si="27"/>
        <v>153316.35221468433</v>
      </c>
      <c r="X41" s="10">
        <f t="shared" si="8"/>
        <v>547.4450128742488</v>
      </c>
      <c r="Y41" s="10">
        <f t="shared" si="30"/>
        <v>11583.425653839358</v>
      </c>
      <c r="AA41" s="11">
        <f t="shared" si="9"/>
        <v>5000</v>
      </c>
      <c r="AB41" s="11">
        <f t="shared" si="31"/>
        <v>160000</v>
      </c>
      <c r="AC41" s="24"/>
      <c r="AD41" s="26">
        <f t="shared" si="10"/>
        <v>-5000</v>
      </c>
      <c r="AE41" s="26">
        <f t="shared" si="11"/>
        <v>-5000</v>
      </c>
      <c r="AF41" s="26">
        <f t="shared" si="12"/>
        <v>-9227.826743064943</v>
      </c>
      <c r="AG41" s="26">
        <f t="shared" si="13"/>
        <v>0</v>
      </c>
      <c r="AH41" s="26">
        <f t="shared" si="14"/>
        <v>0</v>
      </c>
      <c r="AI41" s="26">
        <f t="shared" si="15"/>
        <v>0</v>
      </c>
      <c r="AJ41" s="26">
        <f t="shared" si="16"/>
        <v>0</v>
      </c>
      <c r="AK41" s="26">
        <f t="shared" si="17"/>
        <v>0</v>
      </c>
      <c r="AL41" s="26">
        <f t="shared" si="18"/>
        <v>0</v>
      </c>
      <c r="AM41" s="26">
        <f t="shared" si="19"/>
        <v>0</v>
      </c>
    </row>
    <row r="42" spans="1:39" ht="14.25">
      <c r="A42" s="5">
        <f t="shared" si="28"/>
        <v>33</v>
      </c>
      <c r="B42">
        <v>17.968678272290354</v>
      </c>
      <c r="C42" s="6">
        <f t="shared" si="0"/>
        <v>32</v>
      </c>
      <c r="D42" s="7">
        <f t="shared" si="20"/>
        <v>0.066</v>
      </c>
      <c r="E42" s="8">
        <f t="shared" si="1"/>
        <v>197692.85598090492</v>
      </c>
      <c r="F42" s="8">
        <f t="shared" si="21"/>
        <v>208138.84886483412</v>
      </c>
      <c r="G42" s="8">
        <f t="shared" si="2"/>
        <v>1000</v>
      </c>
      <c r="H42" s="8">
        <f t="shared" si="34"/>
        <v>154316.35221468433</v>
      </c>
      <c r="I42" s="15">
        <f t="shared" si="22"/>
        <v>55.65239606644347</v>
      </c>
      <c r="J42" s="15">
        <f t="shared" si="35"/>
        <v>11639.078049905802</v>
      </c>
      <c r="K42" s="19"/>
      <c r="L42" s="8">
        <f t="shared" si="5"/>
        <v>5000</v>
      </c>
      <c r="M42" s="8">
        <f t="shared" si="36"/>
        <v>165000</v>
      </c>
      <c r="N42" s="15">
        <f t="shared" si="23"/>
        <v>278.2619803322174</v>
      </c>
      <c r="O42" s="14">
        <f t="shared" si="37"/>
        <v>12424.901405283026</v>
      </c>
      <c r="P42" s="8">
        <f t="shared" si="24"/>
        <v>223259.055916459</v>
      </c>
      <c r="Q42" s="13">
        <f t="shared" si="29"/>
        <v>32</v>
      </c>
      <c r="R42" s="10">
        <v>17.968678272290354</v>
      </c>
      <c r="S42" s="12">
        <f t="shared" si="32"/>
        <v>0.066</v>
      </c>
      <c r="T42" s="11">
        <f t="shared" si="25"/>
        <v>197692.85598090492</v>
      </c>
      <c r="U42" s="11">
        <f t="shared" si="33"/>
        <v>208138.84886483412</v>
      </c>
      <c r="V42" s="11">
        <f t="shared" si="26"/>
        <v>1000</v>
      </c>
      <c r="W42" s="11">
        <f t="shared" si="27"/>
        <v>154316.35221468433</v>
      </c>
      <c r="X42" s="10">
        <f t="shared" si="8"/>
        <v>55.65239606644347</v>
      </c>
      <c r="Y42" s="10">
        <f t="shared" si="30"/>
        <v>11639.078049905802</v>
      </c>
      <c r="AA42" s="11">
        <f t="shared" si="9"/>
        <v>5000</v>
      </c>
      <c r="AB42" s="11">
        <f t="shared" si="31"/>
        <v>165000</v>
      </c>
      <c r="AC42" s="24"/>
      <c r="AD42" s="26">
        <f t="shared" si="10"/>
        <v>-5000</v>
      </c>
      <c r="AE42" s="26">
        <f t="shared" si="11"/>
        <v>-5000</v>
      </c>
      <c r="AF42" s="26">
        <f t="shared" si="12"/>
        <v>-1000</v>
      </c>
      <c r="AG42" s="26">
        <f t="shared" si="13"/>
        <v>0</v>
      </c>
      <c r="AH42" s="26">
        <f t="shared" si="14"/>
        <v>0</v>
      </c>
      <c r="AI42" s="26">
        <f t="shared" si="15"/>
        <v>0</v>
      </c>
      <c r="AJ42" s="26">
        <f t="shared" si="16"/>
        <v>0</v>
      </c>
      <c r="AK42" s="26">
        <f t="shared" si="17"/>
        <v>0</v>
      </c>
      <c r="AL42" s="26">
        <f t="shared" si="18"/>
        <v>0</v>
      </c>
      <c r="AM42" s="26">
        <f t="shared" si="19"/>
        <v>0</v>
      </c>
    </row>
    <row r="43" spans="1:39" ht="14.25">
      <c r="A43" s="5">
        <f t="shared" si="28"/>
        <v>34</v>
      </c>
      <c r="B43">
        <v>17.483523958938516</v>
      </c>
      <c r="C43" s="6">
        <f t="shared" si="0"/>
        <v>33</v>
      </c>
      <c r="D43" s="7">
        <f t="shared" si="20"/>
        <v>-0.02699999999999993</v>
      </c>
      <c r="E43" s="8">
        <f t="shared" si="1"/>
        <v>205226.5166806662</v>
      </c>
      <c r="F43" s="8">
        <f t="shared" si="21"/>
        <v>203492.0999454836</v>
      </c>
      <c r="G43" s="8">
        <f t="shared" si="2"/>
        <v>6734.4167351825745</v>
      </c>
      <c r="H43" s="8">
        <f t="shared" si="34"/>
        <v>161050.7689498669</v>
      </c>
      <c r="I43" s="15">
        <f t="shared" si="22"/>
        <v>385.18646189400386</v>
      </c>
      <c r="J43" s="15">
        <f t="shared" si="35"/>
        <v>12024.264511799805</v>
      </c>
      <c r="K43" s="19"/>
      <c r="L43" s="8">
        <f t="shared" si="5"/>
        <v>5000</v>
      </c>
      <c r="M43" s="8">
        <f t="shared" si="36"/>
        <v>170000</v>
      </c>
      <c r="N43" s="15">
        <f t="shared" si="23"/>
        <v>285.98353579878454</v>
      </c>
      <c r="O43" s="14">
        <f t="shared" si="37"/>
        <v>12710.884941081811</v>
      </c>
      <c r="P43" s="8">
        <f t="shared" si="24"/>
        <v>222231.06140671464</v>
      </c>
      <c r="Q43" s="13">
        <f t="shared" si="29"/>
        <v>33</v>
      </c>
      <c r="R43" s="10">
        <v>17.483523958938516</v>
      </c>
      <c r="S43" s="12">
        <f t="shared" si="32"/>
        <v>-0.02699999999999993</v>
      </c>
      <c r="T43" s="11">
        <f t="shared" si="25"/>
        <v>205226.5166806662</v>
      </c>
      <c r="U43" s="11">
        <f t="shared" si="33"/>
        <v>203492.0999454836</v>
      </c>
      <c r="V43" s="11">
        <f t="shared" si="26"/>
        <v>6734.4167351825745</v>
      </c>
      <c r="W43" s="11">
        <f t="shared" si="27"/>
        <v>161050.7689498669</v>
      </c>
      <c r="X43" s="10">
        <f t="shared" si="8"/>
        <v>385.18646189400386</v>
      </c>
      <c r="Y43" s="10">
        <f t="shared" si="30"/>
        <v>12024.264511799805</v>
      </c>
      <c r="AA43" s="11">
        <f t="shared" si="9"/>
        <v>5000</v>
      </c>
      <c r="AB43" s="11">
        <f t="shared" si="31"/>
        <v>170000</v>
      </c>
      <c r="AC43" s="24"/>
      <c r="AD43" s="26">
        <f t="shared" si="10"/>
        <v>-5000</v>
      </c>
      <c r="AE43" s="26">
        <f t="shared" si="11"/>
        <v>-5000</v>
      </c>
      <c r="AF43" s="26">
        <f t="shared" si="12"/>
        <v>-6734.4167351825745</v>
      </c>
      <c r="AG43" s="26">
        <f t="shared" si="13"/>
        <v>0</v>
      </c>
      <c r="AH43" s="26">
        <f t="shared" si="14"/>
        <v>0</v>
      </c>
      <c r="AI43" s="26">
        <f t="shared" si="15"/>
        <v>0</v>
      </c>
      <c r="AJ43" s="26">
        <f t="shared" si="16"/>
        <v>0</v>
      </c>
      <c r="AK43" s="26">
        <f t="shared" si="17"/>
        <v>0</v>
      </c>
      <c r="AL43" s="26">
        <f t="shared" si="18"/>
        <v>0</v>
      </c>
      <c r="AM43" s="26">
        <f t="shared" si="19"/>
        <v>0</v>
      </c>
    </row>
    <row r="44" spans="1:39" ht="14.25">
      <c r="A44" s="5">
        <f t="shared" si="28"/>
        <v>35</v>
      </c>
      <c r="B44">
        <v>17.93809558187092</v>
      </c>
      <c r="C44" s="6">
        <f t="shared" si="0"/>
        <v>34</v>
      </c>
      <c r="D44" s="7">
        <f t="shared" si="20"/>
        <v>0.026000000000000044</v>
      </c>
      <c r="E44" s="8">
        <f t="shared" si="1"/>
        <v>212854.34813917452</v>
      </c>
      <c r="F44" s="8">
        <f t="shared" si="21"/>
        <v>215692.40611436352</v>
      </c>
      <c r="G44" s="8">
        <f t="shared" si="2"/>
        <v>2161.9420248109964</v>
      </c>
      <c r="H44" s="8">
        <f t="shared" si="34"/>
        <v>163212.7109746779</v>
      </c>
      <c r="I44" s="15">
        <f t="shared" si="22"/>
        <v>120.52238293322266</v>
      </c>
      <c r="J44" s="15">
        <f t="shared" si="35"/>
        <v>12144.786894733028</v>
      </c>
      <c r="K44" s="19"/>
      <c r="L44" s="8">
        <f t="shared" si="5"/>
        <v>5000</v>
      </c>
      <c r="M44" s="8">
        <f t="shared" si="36"/>
        <v>175000</v>
      </c>
      <c r="N44" s="15">
        <f t="shared" si="23"/>
        <v>278.7363896674313</v>
      </c>
      <c r="O44" s="14">
        <f t="shared" si="37"/>
        <v>12989.621330749242</v>
      </c>
      <c r="P44" s="8">
        <f t="shared" si="24"/>
        <v>233009.06900328922</v>
      </c>
      <c r="Q44" s="13">
        <f t="shared" si="29"/>
        <v>34</v>
      </c>
      <c r="R44" s="10">
        <v>17.93809558187092</v>
      </c>
      <c r="S44" s="12">
        <f t="shared" si="32"/>
        <v>0.026000000000000044</v>
      </c>
      <c r="T44" s="11">
        <f t="shared" si="25"/>
        <v>212854.34813917452</v>
      </c>
      <c r="U44" s="11">
        <f t="shared" si="33"/>
        <v>215692.40611436352</v>
      </c>
      <c r="V44" s="11">
        <f t="shared" si="26"/>
        <v>2161.9420248109964</v>
      </c>
      <c r="W44" s="11">
        <f t="shared" si="27"/>
        <v>163212.7109746779</v>
      </c>
      <c r="X44" s="10">
        <f t="shared" si="8"/>
        <v>120.52238293322266</v>
      </c>
      <c r="Y44" s="10">
        <f t="shared" si="30"/>
        <v>12144.786894733028</v>
      </c>
      <c r="AA44" s="11">
        <f t="shared" si="9"/>
        <v>5000</v>
      </c>
      <c r="AB44" s="11">
        <f t="shared" si="31"/>
        <v>175000</v>
      </c>
      <c r="AC44" s="24"/>
      <c r="AD44" s="26">
        <f t="shared" si="10"/>
        <v>-5000</v>
      </c>
      <c r="AE44" s="26">
        <f t="shared" si="11"/>
        <v>-5000</v>
      </c>
      <c r="AF44" s="26">
        <f t="shared" si="12"/>
        <v>-2161.9420248109964</v>
      </c>
      <c r="AG44" s="26">
        <f t="shared" si="13"/>
        <v>0</v>
      </c>
      <c r="AH44" s="26">
        <f t="shared" si="14"/>
        <v>0</v>
      </c>
      <c r="AI44" s="26">
        <f t="shared" si="15"/>
        <v>0</v>
      </c>
      <c r="AJ44" s="26">
        <f t="shared" si="16"/>
        <v>0</v>
      </c>
      <c r="AK44" s="26">
        <f t="shared" si="17"/>
        <v>0</v>
      </c>
      <c r="AL44" s="26">
        <f t="shared" si="18"/>
        <v>0</v>
      </c>
      <c r="AM44" s="26">
        <f t="shared" si="19"/>
        <v>0</v>
      </c>
    </row>
    <row r="45" spans="1:39" ht="14.25">
      <c r="A45" s="5">
        <f t="shared" si="28"/>
        <v>36</v>
      </c>
      <c r="B45">
        <v>18.54799083165453</v>
      </c>
      <c r="C45" s="6">
        <f t="shared" si="0"/>
        <v>35</v>
      </c>
      <c r="D45" s="7">
        <f t="shared" si="20"/>
        <v>0.03400000000000006</v>
      </c>
      <c r="E45" s="8">
        <f t="shared" si="1"/>
        <v>220577.52749091416</v>
      </c>
      <c r="F45" s="8">
        <f t="shared" si="21"/>
        <v>225261.39597590646</v>
      </c>
      <c r="G45" s="8">
        <f t="shared" si="2"/>
        <v>1000</v>
      </c>
      <c r="H45" s="8">
        <f t="shared" si="34"/>
        <v>164212.7109746779</v>
      </c>
      <c r="I45" s="15">
        <f t="shared" si="22"/>
        <v>53.91419529350702</v>
      </c>
      <c r="J45" s="15">
        <f t="shared" si="35"/>
        <v>12198.701090026536</v>
      </c>
      <c r="K45" s="19"/>
      <c r="L45" s="8">
        <f t="shared" si="5"/>
        <v>5000</v>
      </c>
      <c r="M45" s="8">
        <f t="shared" si="36"/>
        <v>180000</v>
      </c>
      <c r="N45" s="15">
        <f t="shared" si="23"/>
        <v>269.5709764675351</v>
      </c>
      <c r="O45" s="14">
        <f t="shared" si="37"/>
        <v>13259.192307216777</v>
      </c>
      <c r="P45" s="8">
        <f t="shared" si="24"/>
        <v>245931.37734940107</v>
      </c>
      <c r="Q45" s="13">
        <f t="shared" si="29"/>
        <v>35</v>
      </c>
      <c r="R45" s="10">
        <v>18.54799083165453</v>
      </c>
      <c r="S45" s="12">
        <f t="shared" si="32"/>
        <v>0.03400000000000006</v>
      </c>
      <c r="T45" s="11">
        <f t="shared" si="25"/>
        <v>220577.52749091416</v>
      </c>
      <c r="U45" s="11">
        <f t="shared" si="33"/>
        <v>225261.39597590646</v>
      </c>
      <c r="V45" s="11">
        <f t="shared" si="26"/>
        <v>1000</v>
      </c>
      <c r="W45" s="11">
        <f t="shared" si="27"/>
        <v>164212.7109746779</v>
      </c>
      <c r="X45" s="10">
        <f t="shared" si="8"/>
        <v>53.91419529350702</v>
      </c>
      <c r="Y45" s="10">
        <f t="shared" si="30"/>
        <v>12198.701090026536</v>
      </c>
      <c r="AA45" s="11">
        <f t="shared" si="9"/>
        <v>5000</v>
      </c>
      <c r="AB45" s="11">
        <f t="shared" si="31"/>
        <v>180000</v>
      </c>
      <c r="AC45" s="24"/>
      <c r="AD45" s="26">
        <f t="shared" si="10"/>
        <v>-5000</v>
      </c>
      <c r="AE45" s="26">
        <f t="shared" si="11"/>
        <v>-5000</v>
      </c>
      <c r="AF45" s="26">
        <f t="shared" si="12"/>
        <v>-1000</v>
      </c>
      <c r="AG45" s="26">
        <f t="shared" si="13"/>
        <v>0</v>
      </c>
      <c r="AH45" s="26">
        <f t="shared" si="14"/>
        <v>0</v>
      </c>
      <c r="AI45" s="26">
        <f t="shared" si="15"/>
        <v>0</v>
      </c>
      <c r="AJ45" s="26">
        <f t="shared" si="16"/>
        <v>0</v>
      </c>
      <c r="AK45" s="26">
        <f t="shared" si="17"/>
        <v>0</v>
      </c>
      <c r="AL45" s="26">
        <f t="shared" si="18"/>
        <v>0</v>
      </c>
      <c r="AM45" s="26">
        <f t="shared" si="19"/>
        <v>0</v>
      </c>
    </row>
    <row r="46" spans="1:39" ht="14.25">
      <c r="A46" s="5">
        <f t="shared" si="28"/>
        <v>37</v>
      </c>
      <c r="B46">
        <v>17.43511138175526</v>
      </c>
      <c r="C46" s="6">
        <f t="shared" si="0"/>
        <v>36</v>
      </c>
      <c r="D46" s="7">
        <f t="shared" si="20"/>
        <v>-0.05999999999999996</v>
      </c>
      <c r="E46" s="8">
        <f t="shared" si="1"/>
        <v>228397.24658455062</v>
      </c>
      <c r="F46" s="8">
        <f t="shared" si="21"/>
        <v>212685.7122173521</v>
      </c>
      <c r="G46" s="8">
        <f t="shared" si="2"/>
        <v>15000</v>
      </c>
      <c r="H46" s="8">
        <f t="shared" si="34"/>
        <v>179212.7109746779</v>
      </c>
      <c r="I46" s="15">
        <f t="shared" si="22"/>
        <v>860.3329036197928</v>
      </c>
      <c r="J46" s="15">
        <f t="shared" si="35"/>
        <v>13059.033993646328</v>
      </c>
      <c r="K46" s="19"/>
      <c r="L46" s="8">
        <f t="shared" si="5"/>
        <v>5000</v>
      </c>
      <c r="M46" s="8">
        <f t="shared" si="36"/>
        <v>185000</v>
      </c>
      <c r="N46" s="15">
        <f t="shared" si="23"/>
        <v>286.77763453993094</v>
      </c>
      <c r="O46" s="14">
        <f t="shared" si="37"/>
        <v>13545.969941756708</v>
      </c>
      <c r="P46" s="8">
        <f t="shared" si="24"/>
        <v>236175.494708437</v>
      </c>
      <c r="Q46" s="13">
        <f t="shared" si="29"/>
        <v>36</v>
      </c>
      <c r="R46" s="10">
        <v>17.43511138175526</v>
      </c>
      <c r="S46" s="12">
        <f t="shared" si="32"/>
        <v>-0.05999999999999996</v>
      </c>
      <c r="T46" s="11">
        <f t="shared" si="25"/>
        <v>228397.24658455062</v>
      </c>
      <c r="U46" s="11">
        <f t="shared" si="33"/>
        <v>212685.7122173521</v>
      </c>
      <c r="V46" s="11">
        <f t="shared" si="26"/>
        <v>15000</v>
      </c>
      <c r="W46" s="11">
        <f t="shared" si="27"/>
        <v>179212.7109746779</v>
      </c>
      <c r="X46" s="10">
        <f t="shared" si="8"/>
        <v>860.3329036197928</v>
      </c>
      <c r="Y46" s="10">
        <f t="shared" si="30"/>
        <v>13059.033993646328</v>
      </c>
      <c r="AA46" s="11">
        <f t="shared" si="9"/>
        <v>5000</v>
      </c>
      <c r="AB46" s="11">
        <f t="shared" si="31"/>
        <v>185000</v>
      </c>
      <c r="AC46" s="24"/>
      <c r="AD46" s="26">
        <f t="shared" si="10"/>
        <v>-5000</v>
      </c>
      <c r="AE46" s="26">
        <f t="shared" si="11"/>
        <v>-5000</v>
      </c>
      <c r="AF46" s="26">
        <f t="shared" si="12"/>
        <v>-15000</v>
      </c>
      <c r="AG46" s="26">
        <f t="shared" si="13"/>
        <v>0</v>
      </c>
      <c r="AH46" s="26">
        <f t="shared" si="14"/>
        <v>0</v>
      </c>
      <c r="AI46" s="26">
        <f t="shared" si="15"/>
        <v>0</v>
      </c>
      <c r="AJ46" s="26">
        <f t="shared" si="16"/>
        <v>0</v>
      </c>
      <c r="AK46" s="26">
        <f t="shared" si="17"/>
        <v>0</v>
      </c>
      <c r="AL46" s="26">
        <f t="shared" si="18"/>
        <v>0</v>
      </c>
      <c r="AM46" s="26">
        <f t="shared" si="19"/>
        <v>0</v>
      </c>
    </row>
    <row r="47" spans="1:39" ht="14.25">
      <c r="A47" s="5">
        <f t="shared" si="28"/>
        <v>38</v>
      </c>
      <c r="B47">
        <v>17.208454933792442</v>
      </c>
      <c r="C47" s="6">
        <f t="shared" si="0"/>
        <v>37</v>
      </c>
      <c r="D47" s="7">
        <f t="shared" si="20"/>
        <v>-0.012999999999999935</v>
      </c>
      <c r="E47" s="8">
        <f t="shared" si="1"/>
        <v>236314.71216685744</v>
      </c>
      <c r="F47" s="8">
        <f t="shared" si="21"/>
        <v>224725.79795852653</v>
      </c>
      <c r="G47" s="8">
        <f t="shared" si="2"/>
        <v>15000</v>
      </c>
      <c r="H47" s="8">
        <f t="shared" si="34"/>
        <v>194212.7109746779</v>
      </c>
      <c r="I47" s="15">
        <f t="shared" si="22"/>
        <v>871.6645426745621</v>
      </c>
      <c r="J47" s="15">
        <f t="shared" si="35"/>
        <v>13930.69853632089</v>
      </c>
      <c r="K47" s="19"/>
      <c r="L47" s="8">
        <f t="shared" si="5"/>
        <v>5000</v>
      </c>
      <c r="M47" s="8">
        <f t="shared" si="36"/>
        <v>190000</v>
      </c>
      <c r="N47" s="15">
        <f t="shared" si="23"/>
        <v>290.55484755818736</v>
      </c>
      <c r="O47" s="14">
        <f t="shared" si="37"/>
        <v>13836.524789314895</v>
      </c>
      <c r="P47" s="8">
        <f t="shared" si="24"/>
        <v>238105.21327722733</v>
      </c>
      <c r="Q47" s="13">
        <f t="shared" si="29"/>
        <v>37</v>
      </c>
      <c r="R47" s="10">
        <v>17.208454933792442</v>
      </c>
      <c r="S47" s="12">
        <f t="shared" si="32"/>
        <v>-0.012999999999999935</v>
      </c>
      <c r="T47" s="11">
        <f t="shared" si="25"/>
        <v>236314.71216685744</v>
      </c>
      <c r="U47" s="11">
        <f aca="true" t="shared" si="38" ref="U47:U110">(U46+V46)*(1+S47)</f>
        <v>224725.79795852653</v>
      </c>
      <c r="V47" s="11">
        <f t="shared" si="26"/>
        <v>15000</v>
      </c>
      <c r="W47" s="11">
        <f t="shared" si="27"/>
        <v>194212.7109746779</v>
      </c>
      <c r="X47" s="10">
        <f t="shared" si="8"/>
        <v>871.6645426745621</v>
      </c>
      <c r="Y47" s="10">
        <f aca="true" t="shared" si="39" ref="Y47:Y110">Y46+X47</f>
        <v>13930.69853632089</v>
      </c>
      <c r="AA47" s="11">
        <f t="shared" si="9"/>
        <v>5000</v>
      </c>
      <c r="AB47" s="11">
        <f aca="true" t="shared" si="40" ref="AB47:AB110">AB46+AA47</f>
        <v>190000</v>
      </c>
      <c r="AC47" s="24"/>
      <c r="AD47" s="26">
        <f t="shared" si="10"/>
        <v>-5000</v>
      </c>
      <c r="AE47" s="26">
        <f t="shared" si="11"/>
        <v>-5000</v>
      </c>
      <c r="AF47" s="26">
        <f t="shared" si="12"/>
        <v>-15000</v>
      </c>
      <c r="AG47" s="26">
        <f t="shared" si="13"/>
        <v>0</v>
      </c>
      <c r="AH47" s="26">
        <f t="shared" si="14"/>
        <v>0</v>
      </c>
      <c r="AI47" s="26">
        <f t="shared" si="15"/>
        <v>0</v>
      </c>
      <c r="AJ47" s="26">
        <f t="shared" si="16"/>
        <v>0</v>
      </c>
      <c r="AK47" s="26">
        <f t="shared" si="17"/>
        <v>0</v>
      </c>
      <c r="AL47" s="26">
        <f t="shared" si="18"/>
        <v>0</v>
      </c>
      <c r="AM47" s="26">
        <f t="shared" si="19"/>
        <v>0</v>
      </c>
    </row>
    <row r="48" spans="1:39" ht="14.25">
      <c r="A48" s="5">
        <f t="shared" si="28"/>
        <v>39</v>
      </c>
      <c r="B48">
        <v>16.64057592097729</v>
      </c>
      <c r="C48" s="6">
        <f t="shared" si="0"/>
        <v>38</v>
      </c>
      <c r="D48" s="7">
        <f t="shared" si="20"/>
        <v>-0.033000000000000036</v>
      </c>
      <c r="E48" s="8">
        <f t="shared" si="1"/>
        <v>244331.14606894314</v>
      </c>
      <c r="F48" s="8">
        <f t="shared" si="21"/>
        <v>231814.84662589515</v>
      </c>
      <c r="G48" s="8">
        <f t="shared" si="2"/>
        <v>15000</v>
      </c>
      <c r="H48" s="8">
        <f t="shared" si="34"/>
        <v>209212.7109746779</v>
      </c>
      <c r="I48" s="15">
        <f t="shared" si="22"/>
        <v>901.4111092808295</v>
      </c>
      <c r="J48" s="15">
        <f t="shared" si="35"/>
        <v>14832.109645601719</v>
      </c>
      <c r="K48" s="19"/>
      <c r="L48" s="8">
        <f t="shared" si="5"/>
        <v>5000</v>
      </c>
      <c r="M48" s="8">
        <f t="shared" si="36"/>
        <v>195000</v>
      </c>
      <c r="N48" s="15">
        <f t="shared" si="23"/>
        <v>300.47036976027647</v>
      </c>
      <c r="O48" s="14">
        <f t="shared" si="37"/>
        <v>14136.995159075172</v>
      </c>
      <c r="P48" s="8">
        <f t="shared" si="24"/>
        <v>235247.74123907884</v>
      </c>
      <c r="Q48" s="13">
        <f t="shared" si="29"/>
        <v>38</v>
      </c>
      <c r="R48" s="10">
        <v>16.64057592097729</v>
      </c>
      <c r="S48" s="12">
        <f t="shared" si="32"/>
        <v>-0.033000000000000036</v>
      </c>
      <c r="T48" s="11">
        <f t="shared" si="25"/>
        <v>244331.14606894314</v>
      </c>
      <c r="U48" s="11">
        <f t="shared" si="38"/>
        <v>231814.84662589515</v>
      </c>
      <c r="V48" s="11">
        <f t="shared" si="26"/>
        <v>15000</v>
      </c>
      <c r="W48" s="11">
        <f t="shared" si="27"/>
        <v>209212.7109746779</v>
      </c>
      <c r="X48" s="10">
        <f t="shared" si="8"/>
        <v>901.4111092808295</v>
      </c>
      <c r="Y48" s="10">
        <f t="shared" si="39"/>
        <v>14832.109645601719</v>
      </c>
      <c r="AA48" s="11">
        <f t="shared" si="9"/>
        <v>5000</v>
      </c>
      <c r="AB48" s="11">
        <f t="shared" si="40"/>
        <v>195000</v>
      </c>
      <c r="AC48" s="24"/>
      <c r="AD48" s="26">
        <f t="shared" si="10"/>
        <v>-5000</v>
      </c>
      <c r="AE48" s="26">
        <f t="shared" si="11"/>
        <v>-5000</v>
      </c>
      <c r="AF48" s="26">
        <f t="shared" si="12"/>
        <v>-15000</v>
      </c>
      <c r="AG48" s="26">
        <f t="shared" si="13"/>
        <v>0</v>
      </c>
      <c r="AH48" s="26">
        <f t="shared" si="14"/>
        <v>0</v>
      </c>
      <c r="AI48" s="26">
        <f t="shared" si="15"/>
        <v>0</v>
      </c>
      <c r="AJ48" s="26">
        <f t="shared" si="16"/>
        <v>0</v>
      </c>
      <c r="AK48" s="26">
        <f t="shared" si="17"/>
        <v>0</v>
      </c>
      <c r="AL48" s="26">
        <f t="shared" si="18"/>
        <v>0</v>
      </c>
      <c r="AM48" s="26">
        <f t="shared" si="19"/>
        <v>0</v>
      </c>
    </row>
    <row r="49" spans="1:39" ht="14.25">
      <c r="A49" s="5">
        <f t="shared" si="28"/>
        <v>40</v>
      </c>
      <c r="B49">
        <v>16.856903407949993</v>
      </c>
      <c r="C49" s="6">
        <f t="shared" si="0"/>
        <v>39</v>
      </c>
      <c r="D49" s="7">
        <f t="shared" si="20"/>
        <v>0.012999999999999826</v>
      </c>
      <c r="E49" s="8">
        <f t="shared" si="1"/>
        <v>252447.7853948049</v>
      </c>
      <c r="F49" s="8">
        <f t="shared" si="21"/>
        <v>250023.43963203178</v>
      </c>
      <c r="G49" s="8">
        <f t="shared" si="2"/>
        <v>7424.345762773126</v>
      </c>
      <c r="H49" s="8">
        <f t="shared" si="34"/>
        <v>216637.05673745103</v>
      </c>
      <c r="I49" s="15">
        <f t="shared" si="22"/>
        <v>440.4335472001152</v>
      </c>
      <c r="J49" s="15">
        <f t="shared" si="35"/>
        <v>15272.543192801833</v>
      </c>
      <c r="K49" s="19"/>
      <c r="L49" s="8">
        <f t="shared" si="5"/>
        <v>5000</v>
      </c>
      <c r="M49" s="8">
        <f t="shared" si="36"/>
        <v>200000</v>
      </c>
      <c r="N49" s="15">
        <f t="shared" si="23"/>
        <v>296.61438278408343</v>
      </c>
      <c r="O49" s="14">
        <f t="shared" si="37"/>
        <v>14433.609541859256</v>
      </c>
      <c r="P49" s="8">
        <f t="shared" si="24"/>
        <v>243305.96187518683</v>
      </c>
      <c r="Q49" s="13">
        <f t="shared" si="29"/>
        <v>39</v>
      </c>
      <c r="R49" s="10">
        <v>16.856903407949993</v>
      </c>
      <c r="S49" s="12">
        <f t="shared" si="32"/>
        <v>0.012999999999999826</v>
      </c>
      <c r="T49" s="11">
        <f t="shared" si="25"/>
        <v>252447.7853948049</v>
      </c>
      <c r="U49" s="11">
        <f t="shared" si="38"/>
        <v>250023.43963203178</v>
      </c>
      <c r="V49" s="11">
        <f t="shared" si="26"/>
        <v>7424.345762773126</v>
      </c>
      <c r="W49" s="11">
        <f t="shared" si="27"/>
        <v>216637.05673745103</v>
      </c>
      <c r="X49" s="10">
        <f t="shared" si="8"/>
        <v>440.4335472001152</v>
      </c>
      <c r="Y49" s="10">
        <f t="shared" si="39"/>
        <v>15272.543192801833</v>
      </c>
      <c r="AA49" s="11">
        <f t="shared" si="9"/>
        <v>5000</v>
      </c>
      <c r="AB49" s="11">
        <f t="shared" si="40"/>
        <v>200000</v>
      </c>
      <c r="AC49" s="24"/>
      <c r="AD49" s="26">
        <f t="shared" si="10"/>
        <v>-5000</v>
      </c>
      <c r="AE49" s="26">
        <f t="shared" si="11"/>
        <v>-5000</v>
      </c>
      <c r="AF49" s="26">
        <f t="shared" si="12"/>
        <v>-7424.345762773126</v>
      </c>
      <c r="AG49" s="26">
        <f t="shared" si="13"/>
        <v>0</v>
      </c>
      <c r="AH49" s="26">
        <f t="shared" si="14"/>
        <v>0</v>
      </c>
      <c r="AI49" s="26">
        <f t="shared" si="15"/>
        <v>0</v>
      </c>
      <c r="AJ49" s="26">
        <f t="shared" si="16"/>
        <v>0</v>
      </c>
      <c r="AK49" s="26">
        <f t="shared" si="17"/>
        <v>0</v>
      </c>
      <c r="AL49" s="26">
        <f t="shared" si="18"/>
        <v>0</v>
      </c>
      <c r="AM49" s="26">
        <f t="shared" si="19"/>
        <v>0</v>
      </c>
    </row>
    <row r="50" spans="1:39" ht="14.25">
      <c r="A50" s="5">
        <f t="shared" si="28"/>
        <v>41</v>
      </c>
      <c r="B50">
        <v>18.694305879416543</v>
      </c>
      <c r="C50" s="6">
        <f t="shared" si="0"/>
        <v>40</v>
      </c>
      <c r="D50" s="7">
        <f t="shared" si="20"/>
        <v>0.10900000000000006</v>
      </c>
      <c r="E50" s="8">
        <f t="shared" si="1"/>
        <v>260665.88271224</v>
      </c>
      <c r="F50" s="8">
        <f t="shared" si="21"/>
        <v>285509.59400283865</v>
      </c>
      <c r="G50" s="8">
        <f t="shared" si="2"/>
        <v>1000</v>
      </c>
      <c r="H50" s="8">
        <f t="shared" si="34"/>
        <v>217637.05673745103</v>
      </c>
      <c r="I50" s="15">
        <f t="shared" si="22"/>
        <v>53.492224126976275</v>
      </c>
      <c r="J50" s="15">
        <f t="shared" si="35"/>
        <v>15326.03541692881</v>
      </c>
      <c r="K50" s="19"/>
      <c r="L50" s="8">
        <f t="shared" si="5"/>
        <v>5000</v>
      </c>
      <c r="M50" s="8">
        <f t="shared" si="36"/>
        <v>205000</v>
      </c>
      <c r="N50" s="15">
        <f t="shared" si="23"/>
        <v>267.46112063488135</v>
      </c>
      <c r="O50" s="14">
        <f t="shared" si="37"/>
        <v>14701.070662494138</v>
      </c>
      <c r="P50" s="8">
        <f t="shared" si="24"/>
        <v>274826.3117195822</v>
      </c>
      <c r="Q50" s="13">
        <f t="shared" si="29"/>
        <v>40</v>
      </c>
      <c r="R50" s="10">
        <v>18.694305879416543</v>
      </c>
      <c r="S50" s="12">
        <f t="shared" si="32"/>
        <v>0.10900000000000006</v>
      </c>
      <c r="T50" s="11">
        <f t="shared" si="25"/>
        <v>260665.88271224</v>
      </c>
      <c r="U50" s="11">
        <f t="shared" si="38"/>
        <v>285509.59400283865</v>
      </c>
      <c r="V50" s="11">
        <f t="shared" si="26"/>
        <v>1000</v>
      </c>
      <c r="W50" s="11">
        <f t="shared" si="27"/>
        <v>217637.05673745103</v>
      </c>
      <c r="X50" s="10">
        <f t="shared" si="8"/>
        <v>53.492224126976275</v>
      </c>
      <c r="Y50" s="10">
        <f t="shared" si="39"/>
        <v>15326.03541692881</v>
      </c>
      <c r="AA50" s="11">
        <f t="shared" si="9"/>
        <v>5000</v>
      </c>
      <c r="AB50" s="11">
        <f t="shared" si="40"/>
        <v>205000</v>
      </c>
      <c r="AC50" s="24"/>
      <c r="AD50" s="26">
        <f t="shared" si="10"/>
        <v>-5000</v>
      </c>
      <c r="AE50" s="26">
        <f t="shared" si="11"/>
        <v>-5000</v>
      </c>
      <c r="AF50" s="26">
        <f t="shared" si="12"/>
        <v>-1000</v>
      </c>
      <c r="AG50" s="26">
        <f t="shared" si="13"/>
        <v>0</v>
      </c>
      <c r="AH50" s="26">
        <f t="shared" si="14"/>
        <v>0</v>
      </c>
      <c r="AI50" s="26">
        <f t="shared" si="15"/>
        <v>0</v>
      </c>
      <c r="AJ50" s="26">
        <f t="shared" si="16"/>
        <v>0</v>
      </c>
      <c r="AK50" s="26">
        <f t="shared" si="17"/>
        <v>0</v>
      </c>
      <c r="AL50" s="26">
        <f t="shared" si="18"/>
        <v>0</v>
      </c>
      <c r="AM50" s="26">
        <f t="shared" si="19"/>
        <v>0</v>
      </c>
    </row>
    <row r="51" spans="1:39" ht="14.25">
      <c r="A51" s="5">
        <f t="shared" si="28"/>
        <v>42</v>
      </c>
      <c r="B51">
        <v>18.694305879416543</v>
      </c>
      <c r="C51" s="6">
        <f t="shared" si="0"/>
        <v>41</v>
      </c>
      <c r="D51" s="7">
        <f t="shared" si="20"/>
        <v>0</v>
      </c>
      <c r="E51" s="8">
        <f t="shared" si="1"/>
        <v>268986.70624614303</v>
      </c>
      <c r="F51" s="8">
        <f t="shared" si="21"/>
        <v>286509.59400283865</v>
      </c>
      <c r="G51" s="8">
        <f t="shared" si="2"/>
        <v>1000</v>
      </c>
      <c r="H51" s="8">
        <f t="shared" si="34"/>
        <v>218637.05673745103</v>
      </c>
      <c r="I51" s="15">
        <f t="shared" si="22"/>
        <v>53.492224126976275</v>
      </c>
      <c r="J51" s="15">
        <f t="shared" si="35"/>
        <v>15379.527641055785</v>
      </c>
      <c r="K51" s="19"/>
      <c r="L51" s="8">
        <f t="shared" si="5"/>
        <v>5000</v>
      </c>
      <c r="M51" s="8">
        <f t="shared" si="36"/>
        <v>210000</v>
      </c>
      <c r="N51" s="15">
        <f t="shared" si="23"/>
        <v>267.46112063488135</v>
      </c>
      <c r="O51" s="14">
        <f t="shared" si="37"/>
        <v>14968.53178312902</v>
      </c>
      <c r="P51" s="8">
        <f t="shared" si="24"/>
        <v>279826.31171958224</v>
      </c>
      <c r="Q51" s="13">
        <f t="shared" si="29"/>
        <v>41</v>
      </c>
      <c r="R51" s="10">
        <v>18.694305879416543</v>
      </c>
      <c r="S51" s="12">
        <f t="shared" si="32"/>
        <v>0</v>
      </c>
      <c r="T51" s="11">
        <f t="shared" si="25"/>
        <v>268986.70624614303</v>
      </c>
      <c r="U51" s="11">
        <f t="shared" si="38"/>
        <v>286509.59400283865</v>
      </c>
      <c r="V51" s="11">
        <f t="shared" si="26"/>
        <v>1000</v>
      </c>
      <c r="W51" s="11">
        <f t="shared" si="27"/>
        <v>218637.05673745103</v>
      </c>
      <c r="X51" s="10">
        <f t="shared" si="8"/>
        <v>53.492224126976275</v>
      </c>
      <c r="Y51" s="10">
        <f t="shared" si="39"/>
        <v>15379.527641055785</v>
      </c>
      <c r="AA51" s="11">
        <f t="shared" si="9"/>
        <v>5000</v>
      </c>
      <c r="AB51" s="11">
        <f t="shared" si="40"/>
        <v>210000</v>
      </c>
      <c r="AC51" s="24"/>
      <c r="AD51" s="26">
        <f t="shared" si="10"/>
        <v>-5000</v>
      </c>
      <c r="AE51" s="26">
        <f t="shared" si="11"/>
        <v>-5000</v>
      </c>
      <c r="AF51" s="26">
        <f t="shared" si="12"/>
        <v>-1000</v>
      </c>
      <c r="AG51" s="26">
        <f t="shared" si="13"/>
        <v>0</v>
      </c>
      <c r="AH51" s="26">
        <f t="shared" si="14"/>
        <v>0</v>
      </c>
      <c r="AI51" s="26">
        <f t="shared" si="15"/>
        <v>0</v>
      </c>
      <c r="AJ51" s="26">
        <f t="shared" si="16"/>
        <v>0</v>
      </c>
      <c r="AK51" s="26">
        <f t="shared" si="17"/>
        <v>0</v>
      </c>
      <c r="AL51" s="26">
        <f t="shared" si="18"/>
        <v>0</v>
      </c>
      <c r="AM51" s="26">
        <f t="shared" si="19"/>
        <v>0</v>
      </c>
    </row>
    <row r="52" spans="1:39" ht="14.25">
      <c r="A52" s="5">
        <f t="shared" si="28"/>
        <v>43</v>
      </c>
      <c r="B52">
        <v>18.54475143238121</v>
      </c>
      <c r="C52" s="6">
        <f t="shared" si="0"/>
        <v>42</v>
      </c>
      <c r="D52" s="7">
        <f t="shared" si="20"/>
        <v>-0.00799999999999996</v>
      </c>
      <c r="E52" s="8">
        <f t="shared" si="1"/>
        <v>277411.5400742198</v>
      </c>
      <c r="F52" s="8">
        <f t="shared" si="21"/>
        <v>285209.51725081593</v>
      </c>
      <c r="G52" s="8">
        <f t="shared" si="2"/>
        <v>1000</v>
      </c>
      <c r="H52" s="8">
        <f t="shared" si="34"/>
        <v>219637.05673745103</v>
      </c>
      <c r="I52" s="15">
        <f t="shared" si="22"/>
        <v>53.92361303122608</v>
      </c>
      <c r="J52" s="15">
        <f t="shared" si="35"/>
        <v>15433.451254087011</v>
      </c>
      <c r="K52" s="19"/>
      <c r="L52" s="8">
        <f t="shared" si="5"/>
        <v>5000</v>
      </c>
      <c r="M52" s="8">
        <f t="shared" si="36"/>
        <v>215000</v>
      </c>
      <c r="N52" s="15">
        <f t="shared" si="23"/>
        <v>269.6180651561304</v>
      </c>
      <c r="O52" s="14">
        <f t="shared" si="37"/>
        <v>15238.14984828515</v>
      </c>
      <c r="P52" s="8">
        <f t="shared" si="24"/>
        <v>282587.7012258256</v>
      </c>
      <c r="Q52" s="13">
        <f t="shared" si="29"/>
        <v>42</v>
      </c>
      <c r="R52" s="10">
        <v>18.54475143238121</v>
      </c>
      <c r="S52" s="12">
        <f t="shared" si="32"/>
        <v>-0.00799999999999996</v>
      </c>
      <c r="T52" s="11">
        <f t="shared" si="25"/>
        <v>277411.5400742198</v>
      </c>
      <c r="U52" s="11">
        <f t="shared" si="38"/>
        <v>285209.51725081593</v>
      </c>
      <c r="V52" s="11">
        <f t="shared" si="26"/>
        <v>1000</v>
      </c>
      <c r="W52" s="11">
        <f t="shared" si="27"/>
        <v>219637.05673745103</v>
      </c>
      <c r="X52" s="10">
        <f t="shared" si="8"/>
        <v>53.92361303122608</v>
      </c>
      <c r="Y52" s="10">
        <f t="shared" si="39"/>
        <v>15433.451254087011</v>
      </c>
      <c r="AA52" s="11">
        <f t="shared" si="9"/>
        <v>5000</v>
      </c>
      <c r="AB52" s="11">
        <f t="shared" si="40"/>
        <v>215000</v>
      </c>
      <c r="AC52" s="24"/>
      <c r="AD52" s="26">
        <f t="shared" si="10"/>
        <v>-5000</v>
      </c>
      <c r="AE52" s="26">
        <f t="shared" si="11"/>
        <v>-5000</v>
      </c>
      <c r="AF52" s="26">
        <f t="shared" si="12"/>
        <v>-1000</v>
      </c>
      <c r="AG52" s="26">
        <f t="shared" si="13"/>
        <v>0</v>
      </c>
      <c r="AH52" s="26">
        <f t="shared" si="14"/>
        <v>0</v>
      </c>
      <c r="AI52" s="26">
        <f t="shared" si="15"/>
        <v>0</v>
      </c>
      <c r="AJ52" s="26">
        <f t="shared" si="16"/>
        <v>0</v>
      </c>
      <c r="AK52" s="26">
        <f t="shared" si="17"/>
        <v>0</v>
      </c>
      <c r="AL52" s="26">
        <f t="shared" si="18"/>
        <v>0</v>
      </c>
      <c r="AM52" s="26">
        <f t="shared" si="19"/>
        <v>0</v>
      </c>
    </row>
    <row r="53" spans="1:39" ht="14.25">
      <c r="A53" s="5">
        <f t="shared" si="28"/>
        <v>44</v>
      </c>
      <c r="B53">
        <v>18.785833201002166</v>
      </c>
      <c r="C53" s="6">
        <f t="shared" si="0"/>
        <v>43</v>
      </c>
      <c r="D53" s="7">
        <f t="shared" si="20"/>
        <v>0.012999999999999947</v>
      </c>
      <c r="E53" s="8">
        <f t="shared" si="1"/>
        <v>285941.6843251474</v>
      </c>
      <c r="F53" s="8">
        <f t="shared" si="21"/>
        <v>289930.2409750765</v>
      </c>
      <c r="G53" s="8">
        <f t="shared" si="2"/>
        <v>1011.4433500709129</v>
      </c>
      <c r="H53" s="8">
        <f t="shared" si="34"/>
        <v>220648.50008752194</v>
      </c>
      <c r="I53" s="15">
        <f t="shared" si="22"/>
        <v>53.840750061432225</v>
      </c>
      <c r="J53" s="15">
        <f t="shared" si="35"/>
        <v>15487.292004148443</v>
      </c>
      <c r="K53" s="19"/>
      <c r="L53" s="8">
        <f t="shared" si="5"/>
        <v>5000</v>
      </c>
      <c r="M53" s="8">
        <f t="shared" si="36"/>
        <v>220000</v>
      </c>
      <c r="N53" s="15">
        <f t="shared" si="23"/>
        <v>266.1580110129619</v>
      </c>
      <c r="O53" s="14">
        <f t="shared" si="37"/>
        <v>15504.307859298111</v>
      </c>
      <c r="P53" s="8">
        <f t="shared" si="24"/>
        <v>291261.3413417613</v>
      </c>
      <c r="Q53" s="13">
        <f t="shared" si="29"/>
        <v>43</v>
      </c>
      <c r="R53" s="10">
        <v>18.785833201002166</v>
      </c>
      <c r="S53" s="12">
        <f t="shared" si="32"/>
        <v>0.012999999999999947</v>
      </c>
      <c r="T53" s="11">
        <f t="shared" si="25"/>
        <v>285941.6843251474</v>
      </c>
      <c r="U53" s="11">
        <f t="shared" si="38"/>
        <v>289930.2409750765</v>
      </c>
      <c r="V53" s="11">
        <f t="shared" si="26"/>
        <v>1011.4433500709129</v>
      </c>
      <c r="W53" s="11">
        <f t="shared" si="27"/>
        <v>220648.50008752194</v>
      </c>
      <c r="X53" s="10">
        <f t="shared" si="8"/>
        <v>53.840750061432225</v>
      </c>
      <c r="Y53" s="10">
        <f t="shared" si="39"/>
        <v>15487.292004148443</v>
      </c>
      <c r="AA53" s="11">
        <f t="shared" si="9"/>
        <v>5000</v>
      </c>
      <c r="AB53" s="11">
        <f t="shared" si="40"/>
        <v>220000</v>
      </c>
      <c r="AC53" s="24"/>
      <c r="AD53" s="26">
        <f t="shared" si="10"/>
        <v>-5000</v>
      </c>
      <c r="AE53" s="26">
        <f t="shared" si="11"/>
        <v>-5000</v>
      </c>
      <c r="AF53" s="26">
        <f t="shared" si="12"/>
        <v>-1011.4433500709129</v>
      </c>
      <c r="AG53" s="26">
        <f t="shared" si="13"/>
        <v>0</v>
      </c>
      <c r="AH53" s="26">
        <f t="shared" si="14"/>
        <v>0</v>
      </c>
      <c r="AI53" s="26">
        <f t="shared" si="15"/>
        <v>0</v>
      </c>
      <c r="AJ53" s="26">
        <f t="shared" si="16"/>
        <v>0</v>
      </c>
      <c r="AK53" s="26">
        <f t="shared" si="17"/>
        <v>0</v>
      </c>
      <c r="AL53" s="26">
        <f t="shared" si="18"/>
        <v>0</v>
      </c>
      <c r="AM53" s="26">
        <f t="shared" si="19"/>
        <v>0</v>
      </c>
    </row>
    <row r="54" spans="1:39" ht="14.25">
      <c r="A54" s="5">
        <f t="shared" si="28"/>
        <v>45</v>
      </c>
      <c r="B54">
        <v>18.597974868992143</v>
      </c>
      <c r="C54" s="6">
        <f t="shared" si="0"/>
        <v>44</v>
      </c>
      <c r="D54" s="7">
        <f t="shared" si="20"/>
        <v>-0.010000000000000089</v>
      </c>
      <c r="E54" s="8">
        <f t="shared" si="1"/>
        <v>294578.45537921187</v>
      </c>
      <c r="F54" s="8">
        <f t="shared" si="21"/>
        <v>288032.2674818959</v>
      </c>
      <c r="G54" s="8">
        <f t="shared" si="2"/>
        <v>11546.187897315947</v>
      </c>
      <c r="H54" s="8">
        <f t="shared" si="34"/>
        <v>232194.6879848379</v>
      </c>
      <c r="I54" s="15">
        <f t="shared" si="22"/>
        <v>620.8303849558678</v>
      </c>
      <c r="J54" s="15">
        <f t="shared" si="35"/>
        <v>16108.12238910431</v>
      </c>
      <c r="K54" s="19"/>
      <c r="L54" s="8">
        <f t="shared" si="5"/>
        <v>5000</v>
      </c>
      <c r="M54" s="8">
        <f t="shared" si="36"/>
        <v>225000</v>
      </c>
      <c r="N54" s="15">
        <f t="shared" si="23"/>
        <v>268.84647577066863</v>
      </c>
      <c r="O54" s="14">
        <f t="shared" si="37"/>
        <v>15773.154335068779</v>
      </c>
      <c r="P54" s="8">
        <f t="shared" si="24"/>
        <v>293348.72792834364</v>
      </c>
      <c r="Q54" s="13">
        <f t="shared" si="29"/>
        <v>44</v>
      </c>
      <c r="R54" s="10">
        <v>18.597974868992143</v>
      </c>
      <c r="S54" s="12">
        <f t="shared" si="32"/>
        <v>-0.010000000000000089</v>
      </c>
      <c r="T54" s="11">
        <f t="shared" si="25"/>
        <v>294578.45537921187</v>
      </c>
      <c r="U54" s="11">
        <f t="shared" si="38"/>
        <v>288032.2674818959</v>
      </c>
      <c r="V54" s="11">
        <f t="shared" si="26"/>
        <v>11546.187897315947</v>
      </c>
      <c r="W54" s="11">
        <f t="shared" si="27"/>
        <v>232194.6879848379</v>
      </c>
      <c r="X54" s="10">
        <f t="shared" si="8"/>
        <v>620.8303849558678</v>
      </c>
      <c r="Y54" s="10">
        <f t="shared" si="39"/>
        <v>16108.12238910431</v>
      </c>
      <c r="AA54" s="11">
        <f t="shared" si="9"/>
        <v>5000</v>
      </c>
      <c r="AB54" s="11">
        <f t="shared" si="40"/>
        <v>225000</v>
      </c>
      <c r="AC54" s="24"/>
      <c r="AD54" s="26">
        <f t="shared" si="10"/>
        <v>-5000</v>
      </c>
      <c r="AE54" s="26">
        <f t="shared" si="11"/>
        <v>-5000</v>
      </c>
      <c r="AF54" s="26">
        <f t="shared" si="12"/>
        <v>-11546.187897315947</v>
      </c>
      <c r="AG54" s="26">
        <f t="shared" si="13"/>
        <v>0</v>
      </c>
      <c r="AH54" s="26">
        <f t="shared" si="14"/>
        <v>0</v>
      </c>
      <c r="AI54" s="26">
        <f t="shared" si="15"/>
        <v>0</v>
      </c>
      <c r="AJ54" s="26">
        <f t="shared" si="16"/>
        <v>0</v>
      </c>
      <c r="AK54" s="26">
        <f t="shared" si="17"/>
        <v>0</v>
      </c>
      <c r="AL54" s="26">
        <f t="shared" si="18"/>
        <v>0</v>
      </c>
      <c r="AM54" s="26">
        <f t="shared" si="19"/>
        <v>0</v>
      </c>
    </row>
    <row r="55" spans="1:39" ht="14.25">
      <c r="A55" s="5">
        <f t="shared" si="28"/>
        <v>46</v>
      </c>
      <c r="B55">
        <v>18.653768793599117</v>
      </c>
      <c r="C55" s="6">
        <f t="shared" si="0"/>
        <v>45</v>
      </c>
      <c r="D55" s="7">
        <f t="shared" si="20"/>
        <v>0.0029999999999998496</v>
      </c>
      <c r="E55" s="8">
        <f t="shared" si="1"/>
        <v>303323.1860714519</v>
      </c>
      <c r="F55" s="8">
        <f t="shared" si="21"/>
        <v>300477.19074534945</v>
      </c>
      <c r="G55" s="8">
        <f t="shared" si="2"/>
        <v>7845.995326102478</v>
      </c>
      <c r="H55" s="8">
        <f t="shared" si="34"/>
        <v>240040.68331094037</v>
      </c>
      <c r="I55" s="15">
        <f t="shared" si="22"/>
        <v>420.61180305798393</v>
      </c>
      <c r="J55" s="15">
        <f t="shared" si="35"/>
        <v>16528.734192162294</v>
      </c>
      <c r="K55" s="19"/>
      <c r="L55" s="8">
        <f t="shared" si="5"/>
        <v>5000</v>
      </c>
      <c r="M55" s="8">
        <f t="shared" si="36"/>
        <v>230000</v>
      </c>
      <c r="N55" s="15">
        <f t="shared" si="23"/>
        <v>268.0423487244952</v>
      </c>
      <c r="O55" s="14">
        <f t="shared" si="37"/>
        <v>16041.196683793274</v>
      </c>
      <c r="P55" s="8">
        <f t="shared" si="24"/>
        <v>299228.7741121286</v>
      </c>
      <c r="Q55" s="13">
        <f t="shared" si="29"/>
        <v>45</v>
      </c>
      <c r="R55" s="10">
        <v>18.653768793599117</v>
      </c>
      <c r="S55" s="12">
        <f t="shared" si="32"/>
        <v>0.0029999999999998496</v>
      </c>
      <c r="T55" s="11">
        <f t="shared" si="25"/>
        <v>303323.1860714519</v>
      </c>
      <c r="U55" s="11">
        <f t="shared" si="38"/>
        <v>300477.19074534945</v>
      </c>
      <c r="V55" s="11">
        <f t="shared" si="26"/>
        <v>7845.995326102478</v>
      </c>
      <c r="W55" s="11">
        <f t="shared" si="27"/>
        <v>240040.68331094037</v>
      </c>
      <c r="X55" s="10">
        <f t="shared" si="8"/>
        <v>420.61180305798393</v>
      </c>
      <c r="Y55" s="10">
        <f t="shared" si="39"/>
        <v>16528.734192162294</v>
      </c>
      <c r="AA55" s="11">
        <f t="shared" si="9"/>
        <v>5000</v>
      </c>
      <c r="AB55" s="11">
        <f t="shared" si="40"/>
        <v>230000</v>
      </c>
      <c r="AC55" s="24"/>
      <c r="AD55" s="26">
        <f t="shared" si="10"/>
        <v>-5000</v>
      </c>
      <c r="AE55" s="26">
        <f t="shared" si="11"/>
        <v>-5000</v>
      </c>
      <c r="AF55" s="26">
        <f t="shared" si="12"/>
        <v>-7845.995326102478</v>
      </c>
      <c r="AG55" s="26">
        <f t="shared" si="13"/>
        <v>0</v>
      </c>
      <c r="AH55" s="26">
        <f t="shared" si="14"/>
        <v>0</v>
      </c>
      <c r="AI55" s="26">
        <f t="shared" si="15"/>
        <v>0</v>
      </c>
      <c r="AJ55" s="26">
        <f t="shared" si="16"/>
        <v>0</v>
      </c>
      <c r="AK55" s="26">
        <f t="shared" si="17"/>
        <v>0</v>
      </c>
      <c r="AL55" s="26">
        <f t="shared" si="18"/>
        <v>0</v>
      </c>
      <c r="AM55" s="26">
        <f t="shared" si="19"/>
        <v>0</v>
      </c>
    </row>
    <row r="56" spans="1:39" ht="14.25">
      <c r="A56" s="5">
        <f t="shared" si="28"/>
        <v>47</v>
      </c>
      <c r="B56">
        <v>18.914921556709505</v>
      </c>
      <c r="C56" s="6">
        <f t="shared" si="0"/>
        <v>46</v>
      </c>
      <c r="D56" s="7">
        <f t="shared" si="20"/>
        <v>0.014000000000000033</v>
      </c>
      <c r="E56" s="8">
        <f t="shared" si="1"/>
        <v>312177.22589734517</v>
      </c>
      <c r="F56" s="8">
        <f t="shared" si="21"/>
        <v>312639.71067645226</v>
      </c>
      <c r="G56" s="8">
        <f t="shared" si="2"/>
        <v>4537.515220892907</v>
      </c>
      <c r="H56" s="8">
        <f t="shared" si="34"/>
        <v>244578.19853183327</v>
      </c>
      <c r="I56" s="15">
        <f t="shared" si="22"/>
        <v>239.89077656435526</v>
      </c>
      <c r="J56" s="15">
        <f t="shared" si="35"/>
        <v>16768.62496872665</v>
      </c>
      <c r="K56" s="19"/>
      <c r="L56" s="8">
        <f t="shared" si="5"/>
        <v>5000</v>
      </c>
      <c r="M56" s="8">
        <f t="shared" si="36"/>
        <v>235000</v>
      </c>
      <c r="N56" s="15">
        <f t="shared" si="23"/>
        <v>264.34156678944294</v>
      </c>
      <c r="O56" s="14">
        <f t="shared" si="37"/>
        <v>16305.538250582717</v>
      </c>
      <c r="P56" s="8">
        <f t="shared" si="24"/>
        <v>308417.9769496984</v>
      </c>
      <c r="Q56" s="13">
        <f t="shared" si="29"/>
        <v>46</v>
      </c>
      <c r="R56" s="10">
        <v>18.914921556709505</v>
      </c>
      <c r="S56" s="12">
        <f t="shared" si="32"/>
        <v>0.014000000000000033</v>
      </c>
      <c r="T56" s="11">
        <f t="shared" si="25"/>
        <v>312177.22589734517</v>
      </c>
      <c r="U56" s="11">
        <f t="shared" si="38"/>
        <v>312639.71067645226</v>
      </c>
      <c r="V56" s="11">
        <f t="shared" si="26"/>
        <v>4537.515220892907</v>
      </c>
      <c r="W56" s="11">
        <f t="shared" si="27"/>
        <v>244578.19853183327</v>
      </c>
      <c r="X56" s="10">
        <f t="shared" si="8"/>
        <v>239.89077656435526</v>
      </c>
      <c r="Y56" s="10">
        <f t="shared" si="39"/>
        <v>16768.62496872665</v>
      </c>
      <c r="AA56" s="11">
        <f t="shared" si="9"/>
        <v>5000</v>
      </c>
      <c r="AB56" s="11">
        <f t="shared" si="40"/>
        <v>235000</v>
      </c>
      <c r="AC56" s="24"/>
      <c r="AD56" s="26">
        <f t="shared" si="10"/>
        <v>-5000</v>
      </c>
      <c r="AE56" s="26">
        <f t="shared" si="11"/>
        <v>-5000</v>
      </c>
      <c r="AF56" s="26">
        <f t="shared" si="12"/>
        <v>-4537.515220892907</v>
      </c>
      <c r="AG56" s="26">
        <f t="shared" si="13"/>
        <v>0</v>
      </c>
      <c r="AH56" s="26">
        <f t="shared" si="14"/>
        <v>0</v>
      </c>
      <c r="AI56" s="26">
        <f t="shared" si="15"/>
        <v>0</v>
      </c>
      <c r="AJ56" s="26">
        <f t="shared" si="16"/>
        <v>0</v>
      </c>
      <c r="AK56" s="26">
        <f t="shared" si="17"/>
        <v>0</v>
      </c>
      <c r="AL56" s="26">
        <f t="shared" si="18"/>
        <v>0</v>
      </c>
      <c r="AM56" s="26">
        <f t="shared" si="19"/>
        <v>0</v>
      </c>
    </row>
    <row r="57" spans="1:39" ht="14.25">
      <c r="A57" s="5">
        <f t="shared" si="28"/>
        <v>48</v>
      </c>
      <c r="B57">
        <v>19.917412399215106</v>
      </c>
      <c r="C57" s="6">
        <f t="shared" si="0"/>
        <v>47</v>
      </c>
      <c r="D57" s="7">
        <f t="shared" si="20"/>
        <v>0.05299999999999986</v>
      </c>
      <c r="E57" s="8">
        <f t="shared" si="1"/>
        <v>321141.9412210618</v>
      </c>
      <c r="F57" s="8">
        <f t="shared" si="21"/>
        <v>333987.6188699044</v>
      </c>
      <c r="G57" s="8">
        <f t="shared" si="2"/>
        <v>1000</v>
      </c>
      <c r="H57" s="8">
        <f t="shared" si="34"/>
        <v>245578.19853183327</v>
      </c>
      <c r="I57" s="15">
        <f t="shared" si="22"/>
        <v>50.2073251262</v>
      </c>
      <c r="J57" s="15">
        <f t="shared" si="35"/>
        <v>16818.83229385285</v>
      </c>
      <c r="K57" s="19"/>
      <c r="L57" s="8">
        <f t="shared" si="5"/>
        <v>5000</v>
      </c>
      <c r="M57" s="8">
        <f t="shared" si="36"/>
        <v>240000</v>
      </c>
      <c r="N57" s="15">
        <f t="shared" si="23"/>
        <v>251.036625631</v>
      </c>
      <c r="O57" s="14">
        <f t="shared" si="37"/>
        <v>16556.574876213715</v>
      </c>
      <c r="P57" s="8">
        <f t="shared" si="24"/>
        <v>329764.1297280324</v>
      </c>
      <c r="Q57" s="13">
        <f t="shared" si="29"/>
        <v>47</v>
      </c>
      <c r="R57" s="10">
        <v>19.917412399215106</v>
      </c>
      <c r="S57" s="12">
        <f t="shared" si="32"/>
        <v>0.05299999999999986</v>
      </c>
      <c r="T57" s="11">
        <f t="shared" si="25"/>
        <v>321141.9412210618</v>
      </c>
      <c r="U57" s="11">
        <f t="shared" si="38"/>
        <v>333987.6188699044</v>
      </c>
      <c r="V57" s="11">
        <f t="shared" si="26"/>
        <v>1000</v>
      </c>
      <c r="W57" s="11">
        <f t="shared" si="27"/>
        <v>245578.19853183327</v>
      </c>
      <c r="X57" s="10">
        <f t="shared" si="8"/>
        <v>50.2073251262</v>
      </c>
      <c r="Y57" s="10">
        <f t="shared" si="39"/>
        <v>16818.83229385285</v>
      </c>
      <c r="AA57" s="11">
        <f t="shared" si="9"/>
        <v>5000</v>
      </c>
      <c r="AB57" s="11">
        <f t="shared" si="40"/>
        <v>240000</v>
      </c>
      <c r="AC57" s="24"/>
      <c r="AD57" s="26">
        <f t="shared" si="10"/>
        <v>-5000</v>
      </c>
      <c r="AE57" s="26">
        <f t="shared" si="11"/>
        <v>-5000</v>
      </c>
      <c r="AF57" s="26">
        <f t="shared" si="12"/>
        <v>-1000</v>
      </c>
      <c r="AG57" s="26">
        <f t="shared" si="13"/>
        <v>0</v>
      </c>
      <c r="AH57" s="26">
        <f t="shared" si="14"/>
        <v>0</v>
      </c>
      <c r="AI57" s="26">
        <f t="shared" si="15"/>
        <v>0</v>
      </c>
      <c r="AJ57" s="26">
        <f t="shared" si="16"/>
        <v>0</v>
      </c>
      <c r="AK57" s="26">
        <f t="shared" si="17"/>
        <v>0</v>
      </c>
      <c r="AL57" s="26">
        <f t="shared" si="18"/>
        <v>0</v>
      </c>
      <c r="AM57" s="26">
        <f t="shared" si="19"/>
        <v>0</v>
      </c>
    </row>
    <row r="58" spans="1:39" ht="14.25">
      <c r="A58" s="5">
        <f t="shared" si="28"/>
        <v>49</v>
      </c>
      <c r="B58">
        <v>19.558898976029234</v>
      </c>
      <c r="C58" s="6">
        <f t="shared" si="0"/>
        <v>48</v>
      </c>
      <c r="D58" s="7">
        <f t="shared" si="20"/>
        <v>-0.018000000000000026</v>
      </c>
      <c r="E58" s="8">
        <f t="shared" si="1"/>
        <v>330218.71548632527</v>
      </c>
      <c r="F58" s="8">
        <f t="shared" si="21"/>
        <v>328957.84173024615</v>
      </c>
      <c r="G58" s="8">
        <f t="shared" si="2"/>
        <v>6260.87375607912</v>
      </c>
      <c r="H58" s="8">
        <f t="shared" si="34"/>
        <v>251839.0722879124</v>
      </c>
      <c r="I58" s="15">
        <f t="shared" si="22"/>
        <v>320.10358884476307</v>
      </c>
      <c r="J58" s="15">
        <f t="shared" si="35"/>
        <v>17138.935882697613</v>
      </c>
      <c r="K58" s="19"/>
      <c r="L58" s="8">
        <f t="shared" si="5"/>
        <v>5000</v>
      </c>
      <c r="M58" s="8">
        <f t="shared" si="36"/>
        <v>245000</v>
      </c>
      <c r="N58" s="15">
        <f t="shared" si="23"/>
        <v>255.63811164052953</v>
      </c>
      <c r="O58" s="14">
        <f t="shared" si="37"/>
        <v>16812.212987854244</v>
      </c>
      <c r="P58" s="8">
        <f t="shared" si="24"/>
        <v>328828.37539292773</v>
      </c>
      <c r="Q58" s="13">
        <f t="shared" si="29"/>
        <v>48</v>
      </c>
      <c r="R58" s="10">
        <v>19.558898976029234</v>
      </c>
      <c r="S58" s="12">
        <f t="shared" si="32"/>
        <v>-0.018000000000000026</v>
      </c>
      <c r="T58" s="11">
        <f t="shared" si="25"/>
        <v>330218.71548632527</v>
      </c>
      <c r="U58" s="11">
        <f t="shared" si="38"/>
        <v>328957.84173024615</v>
      </c>
      <c r="V58" s="11">
        <f t="shared" si="26"/>
        <v>6260.87375607912</v>
      </c>
      <c r="W58" s="11">
        <f t="shared" si="27"/>
        <v>251839.0722879124</v>
      </c>
      <c r="X58" s="10">
        <f t="shared" si="8"/>
        <v>320.10358884476307</v>
      </c>
      <c r="Y58" s="10">
        <f t="shared" si="39"/>
        <v>17138.935882697613</v>
      </c>
      <c r="AA58" s="11">
        <f t="shared" si="9"/>
        <v>5000</v>
      </c>
      <c r="AB58" s="11">
        <f t="shared" si="40"/>
        <v>245000</v>
      </c>
      <c r="AC58" s="24"/>
      <c r="AD58" s="26">
        <f t="shared" si="10"/>
        <v>-5000</v>
      </c>
      <c r="AE58" s="26">
        <f t="shared" si="11"/>
        <v>-5000</v>
      </c>
      <c r="AF58" s="26">
        <f t="shared" si="12"/>
        <v>-6260.87375607912</v>
      </c>
      <c r="AG58" s="26">
        <f t="shared" si="13"/>
        <v>0</v>
      </c>
      <c r="AH58" s="26">
        <f t="shared" si="14"/>
        <v>0</v>
      </c>
      <c r="AI58" s="26">
        <f t="shared" si="15"/>
        <v>0</v>
      </c>
      <c r="AJ58" s="26">
        <f t="shared" si="16"/>
        <v>0</v>
      </c>
      <c r="AK58" s="26">
        <f t="shared" si="17"/>
        <v>0</v>
      </c>
      <c r="AL58" s="26">
        <f t="shared" si="18"/>
        <v>0</v>
      </c>
      <c r="AM58" s="26">
        <f t="shared" si="19"/>
        <v>0</v>
      </c>
    </row>
    <row r="59" spans="1:39" ht="14.25">
      <c r="A59" s="5">
        <f t="shared" si="28"/>
        <v>50</v>
      </c>
      <c r="B59">
        <v>19.715370167837467</v>
      </c>
      <c r="C59" s="6">
        <f t="shared" si="0"/>
        <v>49</v>
      </c>
      <c r="D59" s="7">
        <f t="shared" si="20"/>
        <v>0.00799999999999996</v>
      </c>
      <c r="E59" s="8">
        <f t="shared" si="1"/>
        <v>339408.9494299043</v>
      </c>
      <c r="F59" s="8">
        <f t="shared" si="21"/>
        <v>337900.4652102159</v>
      </c>
      <c r="G59" s="8">
        <f t="shared" si="2"/>
        <v>6508.484219688398</v>
      </c>
      <c r="H59" s="8">
        <f t="shared" si="34"/>
        <v>258347.5565076008</v>
      </c>
      <c r="I59" s="15">
        <f t="shared" si="22"/>
        <v>330.1223443578031</v>
      </c>
      <c r="J59" s="15">
        <f t="shared" si="35"/>
        <v>17469.058227055415</v>
      </c>
      <c r="K59" s="19"/>
      <c r="L59" s="8">
        <f t="shared" si="5"/>
        <v>5000</v>
      </c>
      <c r="M59" s="8">
        <f t="shared" si="36"/>
        <v>250000</v>
      </c>
      <c r="N59" s="15">
        <f t="shared" si="23"/>
        <v>253.60923773862058</v>
      </c>
      <c r="O59" s="14">
        <f t="shared" si="37"/>
        <v>17065.822225592863</v>
      </c>
      <c r="P59" s="8">
        <f t="shared" si="24"/>
        <v>336459.00239607116</v>
      </c>
      <c r="Q59" s="13">
        <f t="shared" si="29"/>
        <v>49</v>
      </c>
      <c r="R59" s="10">
        <v>19.715370167837467</v>
      </c>
      <c r="S59" s="12">
        <f t="shared" si="32"/>
        <v>0.00799999999999996</v>
      </c>
      <c r="T59" s="11">
        <f t="shared" si="25"/>
        <v>339408.9494299043</v>
      </c>
      <c r="U59" s="11">
        <f t="shared" si="38"/>
        <v>337900.4652102159</v>
      </c>
      <c r="V59" s="11">
        <f t="shared" si="26"/>
        <v>6508.484219688398</v>
      </c>
      <c r="W59" s="11">
        <f t="shared" si="27"/>
        <v>258347.5565076008</v>
      </c>
      <c r="X59" s="10">
        <f t="shared" si="8"/>
        <v>330.1223443578031</v>
      </c>
      <c r="Y59" s="10">
        <f t="shared" si="39"/>
        <v>17469.058227055415</v>
      </c>
      <c r="AA59" s="11">
        <f t="shared" si="9"/>
        <v>5000</v>
      </c>
      <c r="AB59" s="11">
        <f t="shared" si="40"/>
        <v>250000</v>
      </c>
      <c r="AC59" s="24"/>
      <c r="AD59" s="26">
        <f t="shared" si="10"/>
        <v>-5000</v>
      </c>
      <c r="AE59" s="26">
        <f t="shared" si="11"/>
        <v>-5000</v>
      </c>
      <c r="AF59" s="26">
        <f t="shared" si="12"/>
        <v>-6508.484219688398</v>
      </c>
      <c r="AG59" s="26">
        <f t="shared" si="13"/>
        <v>0</v>
      </c>
      <c r="AH59" s="26">
        <f t="shared" si="14"/>
        <v>0</v>
      </c>
      <c r="AI59" s="26">
        <f t="shared" si="15"/>
        <v>0</v>
      </c>
      <c r="AJ59" s="26">
        <f t="shared" si="16"/>
        <v>0</v>
      </c>
      <c r="AK59" s="26">
        <f t="shared" si="17"/>
        <v>0</v>
      </c>
      <c r="AL59" s="26">
        <f t="shared" si="18"/>
        <v>0</v>
      </c>
      <c r="AM59" s="26">
        <f t="shared" si="19"/>
        <v>0</v>
      </c>
    </row>
    <row r="60" spans="1:39" ht="14.25">
      <c r="A60" s="5">
        <f t="shared" si="28"/>
        <v>51</v>
      </c>
      <c r="B60">
        <v>19.30134739431288</v>
      </c>
      <c r="C60" s="6">
        <f t="shared" si="0"/>
        <v>50</v>
      </c>
      <c r="D60" s="7">
        <f t="shared" si="20"/>
        <v>-0.02099999999999995</v>
      </c>
      <c r="E60" s="8">
        <f t="shared" si="1"/>
        <v>348714.0612977782</v>
      </c>
      <c r="F60" s="8">
        <f t="shared" si="21"/>
        <v>337176.3614918763</v>
      </c>
      <c r="G60" s="8">
        <f t="shared" si="2"/>
        <v>15000</v>
      </c>
      <c r="H60" s="8">
        <f t="shared" si="34"/>
        <v>273347.5565076008</v>
      </c>
      <c r="I60" s="15">
        <f t="shared" si="22"/>
        <v>777.1478173808598</v>
      </c>
      <c r="J60" s="15">
        <f t="shared" si="35"/>
        <v>18246.206044436276</v>
      </c>
      <c r="K60" s="19"/>
      <c r="L60" s="8">
        <f t="shared" si="5"/>
        <v>5000</v>
      </c>
      <c r="M60" s="8">
        <f t="shared" si="36"/>
        <v>255000</v>
      </c>
      <c r="N60" s="15">
        <f t="shared" si="23"/>
        <v>259.0492724602866</v>
      </c>
      <c r="O60" s="14">
        <f t="shared" si="37"/>
        <v>17324.87149805315</v>
      </c>
      <c r="P60" s="8">
        <f t="shared" si="24"/>
        <v>334393.3633457537</v>
      </c>
      <c r="Q60" s="13">
        <f t="shared" si="29"/>
        <v>50</v>
      </c>
      <c r="R60" s="10">
        <v>19.30134739431288</v>
      </c>
      <c r="S60" s="12">
        <f t="shared" si="32"/>
        <v>-0.02099999999999995</v>
      </c>
      <c r="T60" s="11">
        <f t="shared" si="25"/>
        <v>348714.0612977782</v>
      </c>
      <c r="U60" s="11">
        <f t="shared" si="38"/>
        <v>337176.3614918763</v>
      </c>
      <c r="V60" s="11">
        <f t="shared" si="26"/>
        <v>15000</v>
      </c>
      <c r="W60" s="11">
        <f t="shared" si="27"/>
        <v>273347.5565076008</v>
      </c>
      <c r="X60" s="10">
        <f t="shared" si="8"/>
        <v>777.1478173808598</v>
      </c>
      <c r="Y60" s="10">
        <f t="shared" si="39"/>
        <v>18246.206044436276</v>
      </c>
      <c r="AA60" s="11">
        <f t="shared" si="9"/>
        <v>5000</v>
      </c>
      <c r="AB60" s="11">
        <f t="shared" si="40"/>
        <v>255000</v>
      </c>
      <c r="AC60" s="24"/>
      <c r="AD60" s="26">
        <f t="shared" si="10"/>
        <v>-5000</v>
      </c>
      <c r="AE60" s="26">
        <f t="shared" si="11"/>
        <v>-5000</v>
      </c>
      <c r="AF60" s="26">
        <f t="shared" si="12"/>
        <v>-15000</v>
      </c>
      <c r="AG60" s="26">
        <f t="shared" si="13"/>
        <v>0</v>
      </c>
      <c r="AH60" s="26">
        <f t="shared" si="14"/>
        <v>0</v>
      </c>
      <c r="AI60" s="26">
        <f t="shared" si="15"/>
        <v>0</v>
      </c>
      <c r="AJ60" s="26">
        <f t="shared" si="16"/>
        <v>0</v>
      </c>
      <c r="AK60" s="26">
        <f t="shared" si="17"/>
        <v>0</v>
      </c>
      <c r="AL60" s="26">
        <f t="shared" si="18"/>
        <v>0</v>
      </c>
      <c r="AM60" s="26">
        <f t="shared" si="19"/>
        <v>0</v>
      </c>
    </row>
    <row r="61" spans="1:39" ht="14.25">
      <c r="A61" s="5">
        <f t="shared" si="28"/>
        <v>52</v>
      </c>
      <c r="B61">
        <v>18.50999215114605</v>
      </c>
      <c r="C61" s="6">
        <f t="shared" si="0"/>
        <v>51</v>
      </c>
      <c r="D61" s="7">
        <f t="shared" si="20"/>
        <v>-0.0410000000000001</v>
      </c>
      <c r="E61" s="8">
        <f t="shared" si="1"/>
        <v>358135.4870640003</v>
      </c>
      <c r="F61" s="8">
        <f t="shared" si="21"/>
        <v>337737.1306707093</v>
      </c>
      <c r="G61" s="8">
        <f t="shared" si="2"/>
        <v>15000</v>
      </c>
      <c r="H61" s="8">
        <f t="shared" si="34"/>
        <v>288347.5565076008</v>
      </c>
      <c r="I61" s="15">
        <f t="shared" si="22"/>
        <v>810.3731150999581</v>
      </c>
      <c r="J61" s="15">
        <f t="shared" si="35"/>
        <v>19056.579159536235</v>
      </c>
      <c r="K61" s="19"/>
      <c r="L61" s="8">
        <f t="shared" si="5"/>
        <v>5000</v>
      </c>
      <c r="M61" s="8">
        <f t="shared" si="36"/>
        <v>260000</v>
      </c>
      <c r="N61" s="15">
        <f t="shared" si="23"/>
        <v>270.12437169998606</v>
      </c>
      <c r="O61" s="14">
        <f t="shared" si="37"/>
        <v>17594.995869753137</v>
      </c>
      <c r="P61" s="8">
        <f t="shared" si="24"/>
        <v>325683.23544857773</v>
      </c>
      <c r="Q61" s="13">
        <f t="shared" si="29"/>
        <v>51</v>
      </c>
      <c r="R61" s="10">
        <v>18.50999215114605</v>
      </c>
      <c r="S61" s="12">
        <f t="shared" si="32"/>
        <v>-0.0410000000000001</v>
      </c>
      <c r="T61" s="11">
        <f t="shared" si="25"/>
        <v>358135.4870640003</v>
      </c>
      <c r="U61" s="11">
        <f t="shared" si="38"/>
        <v>337737.1306707093</v>
      </c>
      <c r="V61" s="11">
        <f t="shared" si="26"/>
        <v>15000</v>
      </c>
      <c r="W61" s="11">
        <f t="shared" si="27"/>
        <v>288347.5565076008</v>
      </c>
      <c r="X61" s="10">
        <f t="shared" si="8"/>
        <v>810.3731150999581</v>
      </c>
      <c r="Y61" s="10">
        <f t="shared" si="39"/>
        <v>19056.579159536235</v>
      </c>
      <c r="AA61" s="11">
        <f t="shared" si="9"/>
        <v>5000</v>
      </c>
      <c r="AB61" s="11">
        <f t="shared" si="40"/>
        <v>260000</v>
      </c>
      <c r="AC61" s="24"/>
      <c r="AD61" s="26">
        <f t="shared" si="10"/>
        <v>-5000</v>
      </c>
      <c r="AE61" s="26">
        <f t="shared" si="11"/>
        <v>-5000</v>
      </c>
      <c r="AF61" s="26">
        <f t="shared" si="12"/>
        <v>-15000</v>
      </c>
      <c r="AG61" s="26">
        <f t="shared" si="13"/>
        <v>0</v>
      </c>
      <c r="AH61" s="26">
        <f t="shared" si="14"/>
        <v>0</v>
      </c>
      <c r="AI61" s="26">
        <f t="shared" si="15"/>
        <v>0</v>
      </c>
      <c r="AJ61" s="26">
        <f t="shared" si="16"/>
        <v>0</v>
      </c>
      <c r="AK61" s="26">
        <f t="shared" si="17"/>
        <v>0</v>
      </c>
      <c r="AL61" s="26">
        <f t="shared" si="18"/>
        <v>0</v>
      </c>
      <c r="AM61" s="26">
        <f t="shared" si="19"/>
        <v>0</v>
      </c>
    </row>
    <row r="62" spans="1:39" ht="14.25">
      <c r="A62" s="5">
        <f t="shared" si="28"/>
        <v>53</v>
      </c>
      <c r="B62">
        <v>18.93572197062241</v>
      </c>
      <c r="C62" s="6">
        <f t="shared" si="0"/>
        <v>52</v>
      </c>
      <c r="D62" s="7">
        <f t="shared" si="20"/>
        <v>0.023000000000000003</v>
      </c>
      <c r="E62" s="8">
        <f t="shared" si="1"/>
        <v>367674.68065230036</v>
      </c>
      <c r="F62" s="8">
        <f t="shared" si="21"/>
        <v>360850.08467613556</v>
      </c>
      <c r="G62" s="8">
        <f t="shared" si="2"/>
        <v>11824.595976164797</v>
      </c>
      <c r="H62" s="8">
        <f t="shared" si="34"/>
        <v>300172.1524837656</v>
      </c>
      <c r="I62" s="15">
        <f t="shared" si="22"/>
        <v>624.459737764946</v>
      </c>
      <c r="J62" s="15">
        <f t="shared" si="35"/>
        <v>19681.03889730118</v>
      </c>
      <c r="K62" s="19"/>
      <c r="L62" s="8">
        <f t="shared" si="5"/>
        <v>5000</v>
      </c>
      <c r="M62" s="8">
        <f t="shared" si="36"/>
        <v>265000</v>
      </c>
      <c r="N62" s="15">
        <f t="shared" si="23"/>
        <v>264.0511942326354</v>
      </c>
      <c r="O62" s="14">
        <f t="shared" si="37"/>
        <v>17859.04706398577</v>
      </c>
      <c r="P62" s="8">
        <f t="shared" si="24"/>
        <v>338173.949863895</v>
      </c>
      <c r="Q62" s="13">
        <f t="shared" si="29"/>
        <v>52</v>
      </c>
      <c r="R62" s="10">
        <v>18.93572197062241</v>
      </c>
      <c r="S62" s="12">
        <f t="shared" si="32"/>
        <v>0.023000000000000003</v>
      </c>
      <c r="T62" s="11">
        <f t="shared" si="25"/>
        <v>367674.68065230036</v>
      </c>
      <c r="U62" s="11">
        <f t="shared" si="38"/>
        <v>360850.08467613556</v>
      </c>
      <c r="V62" s="11">
        <f t="shared" si="26"/>
        <v>11824.595976164797</v>
      </c>
      <c r="W62" s="11">
        <f t="shared" si="27"/>
        <v>300172.1524837656</v>
      </c>
      <c r="X62" s="10">
        <f t="shared" si="8"/>
        <v>624.459737764946</v>
      </c>
      <c r="Y62" s="10">
        <f t="shared" si="39"/>
        <v>19681.03889730118</v>
      </c>
      <c r="AA62" s="11">
        <f t="shared" si="9"/>
        <v>5000</v>
      </c>
      <c r="AB62" s="11">
        <f t="shared" si="40"/>
        <v>265000</v>
      </c>
      <c r="AC62" s="24"/>
      <c r="AD62" s="26">
        <f t="shared" si="10"/>
        <v>-5000</v>
      </c>
      <c r="AE62" s="26">
        <f t="shared" si="11"/>
        <v>-5000</v>
      </c>
      <c r="AF62" s="26">
        <f t="shared" si="12"/>
        <v>-11824.595976164797</v>
      </c>
      <c r="AG62" s="26">
        <f t="shared" si="13"/>
        <v>0</v>
      </c>
      <c r="AH62" s="26">
        <f t="shared" si="14"/>
        <v>0</v>
      </c>
      <c r="AI62" s="26">
        <f t="shared" si="15"/>
        <v>0</v>
      </c>
      <c r="AJ62" s="26">
        <f t="shared" si="16"/>
        <v>0</v>
      </c>
      <c r="AK62" s="26">
        <f t="shared" si="17"/>
        <v>0</v>
      </c>
      <c r="AL62" s="26">
        <f t="shared" si="18"/>
        <v>0</v>
      </c>
      <c r="AM62" s="26">
        <f t="shared" si="19"/>
        <v>0</v>
      </c>
    </row>
    <row r="63" spans="1:39" ht="14.25">
      <c r="A63" s="5">
        <f t="shared" si="28"/>
        <v>54</v>
      </c>
      <c r="B63">
        <v>19.61740796156482</v>
      </c>
      <c r="C63" s="6">
        <f t="shared" si="0"/>
        <v>53</v>
      </c>
      <c r="D63" s="7">
        <f t="shared" si="20"/>
        <v>0.036000000000000115</v>
      </c>
      <c r="E63" s="8">
        <f t="shared" si="1"/>
        <v>377333.11416045396</v>
      </c>
      <c r="F63" s="8">
        <f t="shared" si="21"/>
        <v>386090.9691557832</v>
      </c>
      <c r="G63" s="8">
        <f t="shared" si="2"/>
        <v>1000</v>
      </c>
      <c r="H63" s="8">
        <f t="shared" si="34"/>
        <v>301172.1524837656</v>
      </c>
      <c r="I63" s="15">
        <f t="shared" si="22"/>
        <v>50.97513402174428</v>
      </c>
      <c r="J63" s="15">
        <f t="shared" si="35"/>
        <v>19732.014031322924</v>
      </c>
      <c r="K63" s="19"/>
      <c r="L63" s="8">
        <f t="shared" si="5"/>
        <v>5000</v>
      </c>
      <c r="M63" s="8">
        <f t="shared" si="36"/>
        <v>270000</v>
      </c>
      <c r="N63" s="15">
        <f t="shared" si="23"/>
        <v>254.87567010872144</v>
      </c>
      <c r="O63" s="14">
        <f t="shared" si="37"/>
        <v>18113.922734094493</v>
      </c>
      <c r="P63" s="8">
        <f t="shared" si="24"/>
        <v>355348.21205899527</v>
      </c>
      <c r="Q63" s="13">
        <f t="shared" si="29"/>
        <v>53</v>
      </c>
      <c r="R63" s="10">
        <v>19.61740796156482</v>
      </c>
      <c r="S63" s="12">
        <f t="shared" si="32"/>
        <v>0.036000000000000115</v>
      </c>
      <c r="T63" s="11">
        <f t="shared" si="25"/>
        <v>377333.11416045396</v>
      </c>
      <c r="U63" s="11">
        <f t="shared" si="38"/>
        <v>386090.9691557832</v>
      </c>
      <c r="V63" s="11">
        <f t="shared" si="26"/>
        <v>1000</v>
      </c>
      <c r="W63" s="11">
        <f t="shared" si="27"/>
        <v>301172.1524837656</v>
      </c>
      <c r="X63" s="10">
        <f t="shared" si="8"/>
        <v>50.97513402174428</v>
      </c>
      <c r="Y63" s="10">
        <f t="shared" si="39"/>
        <v>19732.014031322924</v>
      </c>
      <c r="AA63" s="11">
        <f t="shared" si="9"/>
        <v>5000</v>
      </c>
      <c r="AB63" s="11">
        <f t="shared" si="40"/>
        <v>270000</v>
      </c>
      <c r="AC63" s="24"/>
      <c r="AD63" s="26">
        <f t="shared" si="10"/>
        <v>-5000</v>
      </c>
      <c r="AE63" s="26">
        <f t="shared" si="11"/>
        <v>-5000</v>
      </c>
      <c r="AF63" s="26">
        <f t="shared" si="12"/>
        <v>-1000</v>
      </c>
      <c r="AG63" s="26">
        <f t="shared" si="13"/>
        <v>0</v>
      </c>
      <c r="AH63" s="26">
        <f t="shared" si="14"/>
        <v>0</v>
      </c>
      <c r="AI63" s="26">
        <f t="shared" si="15"/>
        <v>0</v>
      </c>
      <c r="AJ63" s="26">
        <f t="shared" si="16"/>
        <v>0</v>
      </c>
      <c r="AK63" s="26">
        <f t="shared" si="17"/>
        <v>0</v>
      </c>
      <c r="AL63" s="26">
        <f t="shared" si="18"/>
        <v>0</v>
      </c>
      <c r="AM63" s="26">
        <f t="shared" si="19"/>
        <v>0</v>
      </c>
    </row>
    <row r="64" spans="1:39" ht="14.25">
      <c r="A64" s="5">
        <f t="shared" si="28"/>
        <v>55</v>
      </c>
      <c r="B64">
        <v>19.95090389691142</v>
      </c>
      <c r="C64" s="6">
        <f t="shared" si="0"/>
        <v>54</v>
      </c>
      <c r="D64" s="7">
        <f t="shared" si="20"/>
        <v>0.01699999999999996</v>
      </c>
      <c r="E64" s="8">
        <f t="shared" si="1"/>
        <v>387112.2780874596</v>
      </c>
      <c r="F64" s="8">
        <f t="shared" si="21"/>
        <v>393671.5156314315</v>
      </c>
      <c r="G64" s="8">
        <f t="shared" si="2"/>
        <v>1000</v>
      </c>
      <c r="H64" s="8">
        <f t="shared" si="34"/>
        <v>302172.1524837656</v>
      </c>
      <c r="I64" s="15">
        <f t="shared" si="22"/>
        <v>50.12304230260008</v>
      </c>
      <c r="J64" s="15">
        <f t="shared" si="35"/>
        <v>19782.137073625523</v>
      </c>
      <c r="K64" s="19"/>
      <c r="L64" s="8">
        <f t="shared" si="5"/>
        <v>5000</v>
      </c>
      <c r="M64" s="8">
        <f t="shared" si="36"/>
        <v>275000</v>
      </c>
      <c r="N64" s="15">
        <f t="shared" si="23"/>
        <v>250.61521151300042</v>
      </c>
      <c r="O64" s="14">
        <f t="shared" si="37"/>
        <v>18364.53794560749</v>
      </c>
      <c r="P64" s="8">
        <f t="shared" si="24"/>
        <v>366389.1316639981</v>
      </c>
      <c r="Q64" s="13">
        <f t="shared" si="29"/>
        <v>54</v>
      </c>
      <c r="R64" s="10">
        <v>19.95090389691142</v>
      </c>
      <c r="S64" s="12">
        <f t="shared" si="32"/>
        <v>0.01699999999999996</v>
      </c>
      <c r="T64" s="11">
        <f t="shared" si="25"/>
        <v>387112.2780874596</v>
      </c>
      <c r="U64" s="11">
        <f t="shared" si="38"/>
        <v>393671.5156314315</v>
      </c>
      <c r="V64" s="11">
        <f t="shared" si="26"/>
        <v>1000</v>
      </c>
      <c r="W64" s="11">
        <f t="shared" si="27"/>
        <v>302172.1524837656</v>
      </c>
      <c r="X64" s="10">
        <f t="shared" si="8"/>
        <v>50.12304230260008</v>
      </c>
      <c r="Y64" s="10">
        <f t="shared" si="39"/>
        <v>19782.137073625523</v>
      </c>
      <c r="AA64" s="11">
        <f t="shared" si="9"/>
        <v>5000</v>
      </c>
      <c r="AB64" s="11">
        <f t="shared" si="40"/>
        <v>275000</v>
      </c>
      <c r="AC64" s="24"/>
      <c r="AD64" s="26">
        <f t="shared" si="10"/>
        <v>-5000</v>
      </c>
      <c r="AE64" s="26">
        <f t="shared" si="11"/>
        <v>-5000</v>
      </c>
      <c r="AF64" s="26">
        <f t="shared" si="12"/>
        <v>-1000</v>
      </c>
      <c r="AG64" s="26">
        <f t="shared" si="13"/>
        <v>0</v>
      </c>
      <c r="AH64" s="26">
        <f t="shared" si="14"/>
        <v>0</v>
      </c>
      <c r="AI64" s="26">
        <f t="shared" si="15"/>
        <v>0</v>
      </c>
      <c r="AJ64" s="26">
        <f t="shared" si="16"/>
        <v>0</v>
      </c>
      <c r="AK64" s="26">
        <f t="shared" si="17"/>
        <v>0</v>
      </c>
      <c r="AL64" s="26">
        <f t="shared" si="18"/>
        <v>0</v>
      </c>
      <c r="AM64" s="26">
        <f t="shared" si="19"/>
        <v>0</v>
      </c>
    </row>
    <row r="65" spans="1:39" ht="14.25">
      <c r="A65" s="5">
        <f t="shared" si="28"/>
        <v>56</v>
      </c>
      <c r="B65">
        <v>19.591787626767015</v>
      </c>
      <c r="C65" s="6">
        <f t="shared" si="0"/>
        <v>55</v>
      </c>
      <c r="D65" s="7">
        <f t="shared" si="20"/>
        <v>-0.017999999999999964</v>
      </c>
      <c r="E65" s="8">
        <f t="shared" si="1"/>
        <v>397013.6815635529</v>
      </c>
      <c r="F65" s="8">
        <f t="shared" si="21"/>
        <v>387567.4283500657</v>
      </c>
      <c r="G65" s="8">
        <f t="shared" si="2"/>
        <v>14446.253213487158</v>
      </c>
      <c r="H65" s="8">
        <f t="shared" si="34"/>
        <v>316618.4056972528</v>
      </c>
      <c r="I65" s="15">
        <f t="shared" si="22"/>
        <v>737.3626893418424</v>
      </c>
      <c r="J65" s="15">
        <f t="shared" si="35"/>
        <v>20519.499762967367</v>
      </c>
      <c r="K65" s="19"/>
      <c r="L65" s="8">
        <f t="shared" si="5"/>
        <v>5000</v>
      </c>
      <c r="M65" s="8">
        <f t="shared" si="36"/>
        <v>280000</v>
      </c>
      <c r="N65" s="15">
        <f t="shared" si="23"/>
        <v>255.20897302749535</v>
      </c>
      <c r="O65" s="14">
        <f t="shared" si="37"/>
        <v>18619.746918634988</v>
      </c>
      <c r="P65" s="8">
        <f t="shared" si="24"/>
        <v>364794.1272940462</v>
      </c>
      <c r="Q65" s="13">
        <f t="shared" si="29"/>
        <v>55</v>
      </c>
      <c r="R65" s="10">
        <v>19.591787626767015</v>
      </c>
      <c r="S65" s="12">
        <f t="shared" si="32"/>
        <v>-0.017999999999999964</v>
      </c>
      <c r="T65" s="11">
        <f t="shared" si="25"/>
        <v>397013.6815635529</v>
      </c>
      <c r="U65" s="11">
        <f t="shared" si="38"/>
        <v>387567.4283500657</v>
      </c>
      <c r="V65" s="11">
        <f t="shared" si="26"/>
        <v>14446.253213487158</v>
      </c>
      <c r="W65" s="11">
        <f t="shared" si="27"/>
        <v>316618.4056972528</v>
      </c>
      <c r="X65" s="10">
        <f t="shared" si="8"/>
        <v>737.3626893418424</v>
      </c>
      <c r="Y65" s="10">
        <f t="shared" si="39"/>
        <v>20519.499762967367</v>
      </c>
      <c r="AA65" s="11">
        <f t="shared" si="9"/>
        <v>5000</v>
      </c>
      <c r="AB65" s="11">
        <f t="shared" si="40"/>
        <v>280000</v>
      </c>
      <c r="AC65" s="24"/>
      <c r="AD65" s="26">
        <f t="shared" si="10"/>
        <v>-5000</v>
      </c>
      <c r="AE65" s="26">
        <f t="shared" si="11"/>
        <v>-5000</v>
      </c>
      <c r="AF65" s="26">
        <f t="shared" si="12"/>
        <v>-14446.253213487158</v>
      </c>
      <c r="AG65" s="26">
        <f t="shared" si="13"/>
        <v>0</v>
      </c>
      <c r="AH65" s="26">
        <f t="shared" si="14"/>
        <v>0</v>
      </c>
      <c r="AI65" s="26">
        <f t="shared" si="15"/>
        <v>0</v>
      </c>
      <c r="AJ65" s="26">
        <f t="shared" si="16"/>
        <v>0</v>
      </c>
      <c r="AK65" s="26">
        <f t="shared" si="17"/>
        <v>0</v>
      </c>
      <c r="AL65" s="26">
        <f t="shared" si="18"/>
        <v>0</v>
      </c>
      <c r="AM65" s="26">
        <f t="shared" si="19"/>
        <v>0</v>
      </c>
    </row>
    <row r="66" spans="1:39" ht="14.25">
      <c r="A66" s="5">
        <f t="shared" si="28"/>
        <v>57</v>
      </c>
      <c r="B66">
        <v>20.884845610133638</v>
      </c>
      <c r="C66" s="6">
        <f t="shared" si="0"/>
        <v>56</v>
      </c>
      <c r="D66" s="7">
        <f t="shared" si="20"/>
        <v>0.06599999999999999</v>
      </c>
      <c r="E66" s="8">
        <f t="shared" si="1"/>
        <v>407038.85258309724</v>
      </c>
      <c r="F66" s="8">
        <f t="shared" si="21"/>
        <v>428546.5845467474</v>
      </c>
      <c r="G66" s="8">
        <f t="shared" si="2"/>
        <v>1000</v>
      </c>
      <c r="H66" s="8">
        <f t="shared" si="34"/>
        <v>317618.4056972528</v>
      </c>
      <c r="I66" s="15">
        <f t="shared" si="22"/>
        <v>47.881608447935335</v>
      </c>
      <c r="J66" s="15">
        <f t="shared" si="35"/>
        <v>20567.381371415304</v>
      </c>
      <c r="K66" s="19"/>
      <c r="L66" s="8">
        <f t="shared" si="5"/>
        <v>5000</v>
      </c>
      <c r="M66" s="8">
        <f t="shared" si="36"/>
        <v>285000</v>
      </c>
      <c r="N66" s="15">
        <f t="shared" si="23"/>
        <v>239.40804223967666</v>
      </c>
      <c r="O66" s="14">
        <f t="shared" si="37"/>
        <v>18859.154960874665</v>
      </c>
      <c r="P66" s="8">
        <f t="shared" si="24"/>
        <v>393870.53969545325</v>
      </c>
      <c r="Q66" s="13">
        <f t="shared" si="29"/>
        <v>56</v>
      </c>
      <c r="R66" s="10">
        <v>20.884845610133638</v>
      </c>
      <c r="S66" s="12">
        <f t="shared" si="32"/>
        <v>0.06599999999999999</v>
      </c>
      <c r="T66" s="11">
        <f t="shared" si="25"/>
        <v>407038.85258309724</v>
      </c>
      <c r="U66" s="11">
        <f t="shared" si="38"/>
        <v>428546.5845467474</v>
      </c>
      <c r="V66" s="11">
        <f t="shared" si="26"/>
        <v>1000</v>
      </c>
      <c r="W66" s="11">
        <f t="shared" si="27"/>
        <v>317618.4056972528</v>
      </c>
      <c r="X66" s="10">
        <f t="shared" si="8"/>
        <v>47.881608447935335</v>
      </c>
      <c r="Y66" s="10">
        <f t="shared" si="39"/>
        <v>20567.381371415304</v>
      </c>
      <c r="AA66" s="11">
        <f t="shared" si="9"/>
        <v>5000</v>
      </c>
      <c r="AB66" s="11">
        <f t="shared" si="40"/>
        <v>285000</v>
      </c>
      <c r="AC66" s="24"/>
      <c r="AD66" s="26">
        <f t="shared" si="10"/>
        <v>-5000</v>
      </c>
      <c r="AE66" s="26">
        <f t="shared" si="11"/>
        <v>-5000</v>
      </c>
      <c r="AF66" s="26">
        <f t="shared" si="12"/>
        <v>-1000</v>
      </c>
      <c r="AG66" s="26">
        <f t="shared" si="13"/>
        <v>0</v>
      </c>
      <c r="AH66" s="26">
        <f t="shared" si="14"/>
        <v>0</v>
      </c>
      <c r="AI66" s="26">
        <f t="shared" si="15"/>
        <v>0</v>
      </c>
      <c r="AJ66" s="26">
        <f t="shared" si="16"/>
        <v>0</v>
      </c>
      <c r="AK66" s="26">
        <f t="shared" si="17"/>
        <v>0</v>
      </c>
      <c r="AL66" s="26">
        <f t="shared" si="18"/>
        <v>0</v>
      </c>
      <c r="AM66" s="26">
        <f t="shared" si="19"/>
        <v>0</v>
      </c>
    </row>
    <row r="67" spans="1:39" ht="14.25">
      <c r="A67" s="5">
        <f t="shared" si="28"/>
        <v>58</v>
      </c>
      <c r="B67">
        <v>21.051924375014707</v>
      </c>
      <c r="C67" s="6">
        <f t="shared" si="0"/>
        <v>57</v>
      </c>
      <c r="D67" s="7">
        <f t="shared" si="20"/>
        <v>0.007999999999999983</v>
      </c>
      <c r="E67" s="8">
        <f t="shared" si="1"/>
        <v>417189.3382403859</v>
      </c>
      <c r="F67" s="8">
        <f t="shared" si="21"/>
        <v>432982.95722312137</v>
      </c>
      <c r="G67" s="8">
        <f t="shared" si="2"/>
        <v>1000</v>
      </c>
      <c r="H67" s="8">
        <f t="shared" si="34"/>
        <v>318618.4056972528</v>
      </c>
      <c r="I67" s="15">
        <f t="shared" si="22"/>
        <v>47.50159568247553</v>
      </c>
      <c r="J67" s="15">
        <f t="shared" si="35"/>
        <v>20614.88296709778</v>
      </c>
      <c r="K67" s="19"/>
      <c r="L67" s="8">
        <f t="shared" si="5"/>
        <v>5000</v>
      </c>
      <c r="M67" s="8">
        <f t="shared" si="36"/>
        <v>290000</v>
      </c>
      <c r="N67" s="15">
        <f t="shared" si="23"/>
        <v>237.50797841237767</v>
      </c>
      <c r="O67" s="14">
        <f t="shared" si="37"/>
        <v>19096.66293928704</v>
      </c>
      <c r="P67" s="8">
        <f t="shared" si="24"/>
        <v>402021.5040130169</v>
      </c>
      <c r="Q67" s="13">
        <f t="shared" si="29"/>
        <v>57</v>
      </c>
      <c r="R67" s="10">
        <v>21.051924375014707</v>
      </c>
      <c r="S67" s="12">
        <f t="shared" si="32"/>
        <v>0.007999999999999983</v>
      </c>
      <c r="T67" s="11">
        <f t="shared" si="25"/>
        <v>417189.3382403859</v>
      </c>
      <c r="U67" s="11">
        <f t="shared" si="38"/>
        <v>432982.95722312137</v>
      </c>
      <c r="V67" s="11">
        <f t="shared" si="26"/>
        <v>1000</v>
      </c>
      <c r="W67" s="11">
        <f t="shared" si="27"/>
        <v>318618.4056972528</v>
      </c>
      <c r="X67" s="10">
        <f t="shared" si="8"/>
        <v>47.50159568247553</v>
      </c>
      <c r="Y67" s="10">
        <f t="shared" si="39"/>
        <v>20614.88296709778</v>
      </c>
      <c r="AA67" s="11">
        <f t="shared" si="9"/>
        <v>5000</v>
      </c>
      <c r="AB67" s="11">
        <f t="shared" si="40"/>
        <v>290000</v>
      </c>
      <c r="AC67" s="24"/>
      <c r="AD67" s="26">
        <f t="shared" si="10"/>
        <v>-5000</v>
      </c>
      <c r="AE67" s="26">
        <f t="shared" si="11"/>
        <v>-5000</v>
      </c>
      <c r="AF67" s="26">
        <f t="shared" si="12"/>
        <v>-1000</v>
      </c>
      <c r="AG67" s="26">
        <f t="shared" si="13"/>
        <v>0</v>
      </c>
      <c r="AH67" s="26">
        <f t="shared" si="14"/>
        <v>0</v>
      </c>
      <c r="AI67" s="26">
        <f t="shared" si="15"/>
        <v>0</v>
      </c>
      <c r="AJ67" s="26">
        <f t="shared" si="16"/>
        <v>0</v>
      </c>
      <c r="AK67" s="26">
        <f t="shared" si="17"/>
        <v>0</v>
      </c>
      <c r="AL67" s="26">
        <f t="shared" si="18"/>
        <v>0</v>
      </c>
      <c r="AM67" s="26">
        <f t="shared" si="19"/>
        <v>0</v>
      </c>
    </row>
    <row r="68" spans="1:39" ht="14.25">
      <c r="A68" s="5">
        <f t="shared" si="28"/>
        <v>59</v>
      </c>
      <c r="B68">
        <v>20.39931471938925</v>
      </c>
      <c r="C68" s="6">
        <f t="shared" si="0"/>
        <v>58</v>
      </c>
      <c r="D68" s="7">
        <f t="shared" si="20"/>
        <v>-0.031000000000000093</v>
      </c>
      <c r="E68" s="8">
        <f t="shared" si="1"/>
        <v>427466.7049683909</v>
      </c>
      <c r="F68" s="8">
        <f t="shared" si="21"/>
        <v>420529.4855492045</v>
      </c>
      <c r="G68" s="8">
        <f t="shared" si="2"/>
        <v>11937.219419186411</v>
      </c>
      <c r="H68" s="8">
        <f t="shared" si="34"/>
        <v>330555.6251164392</v>
      </c>
      <c r="I68" s="15">
        <f t="shared" si="22"/>
        <v>585.1774720569539</v>
      </c>
      <c r="J68" s="15">
        <f t="shared" si="35"/>
        <v>21200.060439154735</v>
      </c>
      <c r="K68" s="19"/>
      <c r="L68" s="8">
        <f t="shared" si="5"/>
        <v>5000</v>
      </c>
      <c r="M68" s="8">
        <f t="shared" si="36"/>
        <v>295000</v>
      </c>
      <c r="N68" s="15">
        <f t="shared" si="23"/>
        <v>245.1062728713908</v>
      </c>
      <c r="O68" s="14">
        <f t="shared" si="37"/>
        <v>19341.769212158433</v>
      </c>
      <c r="P68" s="8">
        <f t="shared" si="24"/>
        <v>394558.8373886133</v>
      </c>
      <c r="Q68" s="13">
        <f t="shared" si="29"/>
        <v>58</v>
      </c>
      <c r="R68" s="10">
        <v>20.39931471938925</v>
      </c>
      <c r="S68" s="12">
        <f t="shared" si="32"/>
        <v>-0.031000000000000093</v>
      </c>
      <c r="T68" s="11">
        <f t="shared" si="25"/>
        <v>427466.7049683909</v>
      </c>
      <c r="U68" s="11">
        <f t="shared" si="38"/>
        <v>420529.4855492045</v>
      </c>
      <c r="V68" s="11">
        <f t="shared" si="26"/>
        <v>11937.219419186411</v>
      </c>
      <c r="W68" s="11">
        <f t="shared" si="27"/>
        <v>330555.6251164392</v>
      </c>
      <c r="X68" s="10">
        <f t="shared" si="8"/>
        <v>585.1774720569539</v>
      </c>
      <c r="Y68" s="10">
        <f t="shared" si="39"/>
        <v>21200.060439154735</v>
      </c>
      <c r="AA68" s="11">
        <f t="shared" si="9"/>
        <v>5000</v>
      </c>
      <c r="AB68" s="11">
        <f t="shared" si="40"/>
        <v>295000</v>
      </c>
      <c r="AC68" s="24"/>
      <c r="AD68" s="26">
        <f t="shared" si="10"/>
        <v>-5000</v>
      </c>
      <c r="AE68" s="26">
        <f t="shared" si="11"/>
        <v>-5000</v>
      </c>
      <c r="AF68" s="26">
        <f t="shared" si="12"/>
        <v>-11937.219419186411</v>
      </c>
      <c r="AG68" s="26">
        <f t="shared" si="13"/>
        <v>0</v>
      </c>
      <c r="AH68" s="26">
        <f t="shared" si="14"/>
        <v>0</v>
      </c>
      <c r="AI68" s="26">
        <f t="shared" si="15"/>
        <v>0</v>
      </c>
      <c r="AJ68" s="26">
        <f t="shared" si="16"/>
        <v>0</v>
      </c>
      <c r="AK68" s="26">
        <f t="shared" si="17"/>
        <v>0</v>
      </c>
      <c r="AL68" s="26">
        <f t="shared" si="18"/>
        <v>0</v>
      </c>
      <c r="AM68" s="26">
        <f t="shared" si="19"/>
        <v>0</v>
      </c>
    </row>
    <row r="69" spans="1:39" ht="14.25">
      <c r="A69" s="5">
        <f t="shared" si="28"/>
        <v>60</v>
      </c>
      <c r="B69">
        <v>21.378481825919934</v>
      </c>
      <c r="C69" s="6">
        <f t="shared" si="0"/>
        <v>59</v>
      </c>
      <c r="D69" s="7">
        <f t="shared" si="20"/>
        <v>0.048000000000000057</v>
      </c>
      <c r="E69" s="8">
        <f t="shared" si="1"/>
        <v>437872.5387804956</v>
      </c>
      <c r="F69" s="8">
        <f t="shared" si="21"/>
        <v>453225.1068068737</v>
      </c>
      <c r="G69" s="8">
        <f t="shared" si="2"/>
        <v>1000</v>
      </c>
      <c r="H69" s="8">
        <f t="shared" si="34"/>
        <v>331555.6251164392</v>
      </c>
      <c r="I69" s="15">
        <f t="shared" si="22"/>
        <v>46.77600627316618</v>
      </c>
      <c r="J69" s="15">
        <f t="shared" si="35"/>
        <v>21246.8364454279</v>
      </c>
      <c r="K69" s="19"/>
      <c r="L69" s="8">
        <f t="shared" si="5"/>
        <v>5000</v>
      </c>
      <c r="M69" s="8">
        <f t="shared" si="36"/>
        <v>300000</v>
      </c>
      <c r="N69" s="15">
        <f t="shared" si="23"/>
        <v>233.8800313658309</v>
      </c>
      <c r="O69" s="14">
        <f t="shared" si="37"/>
        <v>19575.649243524265</v>
      </c>
      <c r="P69" s="8">
        <f t="shared" si="24"/>
        <v>418497.6615832668</v>
      </c>
      <c r="Q69" s="13">
        <f t="shared" si="29"/>
        <v>59</v>
      </c>
      <c r="R69" s="10">
        <v>21.378481825919934</v>
      </c>
      <c r="S69" s="12">
        <f t="shared" si="32"/>
        <v>0.048000000000000057</v>
      </c>
      <c r="T69" s="11">
        <f t="shared" si="25"/>
        <v>437872.5387804956</v>
      </c>
      <c r="U69" s="11">
        <f t="shared" si="38"/>
        <v>453225.1068068737</v>
      </c>
      <c r="V69" s="11">
        <f t="shared" si="26"/>
        <v>1000</v>
      </c>
      <c r="W69" s="11">
        <f t="shared" si="27"/>
        <v>331555.6251164392</v>
      </c>
      <c r="X69" s="10">
        <f t="shared" si="8"/>
        <v>46.77600627316618</v>
      </c>
      <c r="Y69" s="10">
        <f t="shared" si="39"/>
        <v>21246.8364454279</v>
      </c>
      <c r="AA69" s="11">
        <f t="shared" si="9"/>
        <v>5000</v>
      </c>
      <c r="AB69" s="11">
        <f t="shared" si="40"/>
        <v>300000</v>
      </c>
      <c r="AC69" s="24"/>
      <c r="AD69" s="26">
        <f t="shared" si="10"/>
        <v>-5000</v>
      </c>
      <c r="AE69" s="26">
        <f t="shared" si="11"/>
        <v>-5000</v>
      </c>
      <c r="AF69" s="26">
        <f t="shared" si="12"/>
        <v>-1000</v>
      </c>
      <c r="AG69" s="26">
        <f t="shared" si="13"/>
        <v>0</v>
      </c>
      <c r="AH69" s="26">
        <f t="shared" si="14"/>
        <v>0</v>
      </c>
      <c r="AI69" s="26">
        <f t="shared" si="15"/>
        <v>0</v>
      </c>
      <c r="AJ69" s="26">
        <f t="shared" si="16"/>
        <v>0</v>
      </c>
      <c r="AK69" s="26">
        <f t="shared" si="17"/>
        <v>0</v>
      </c>
      <c r="AL69" s="26">
        <f t="shared" si="18"/>
        <v>0</v>
      </c>
      <c r="AM69" s="26">
        <f t="shared" si="19"/>
        <v>0</v>
      </c>
    </row>
    <row r="70" spans="1:39" ht="14.25">
      <c r="A70" s="5">
        <f t="shared" si="28"/>
        <v>61</v>
      </c>
      <c r="B70">
        <v>22.61843377182329</v>
      </c>
      <c r="C70" s="6">
        <f t="shared" si="0"/>
        <v>60</v>
      </c>
      <c r="D70" s="7">
        <f t="shared" si="20"/>
        <v>0.05800000000000004</v>
      </c>
      <c r="E70" s="8">
        <f t="shared" si="1"/>
        <v>448408.44551525183</v>
      </c>
      <c r="F70" s="8">
        <f t="shared" si="21"/>
        <v>480570.16300167236</v>
      </c>
      <c r="G70" s="8">
        <f t="shared" si="2"/>
        <v>1000</v>
      </c>
      <c r="H70" s="8">
        <f t="shared" si="34"/>
        <v>332555.6251164392</v>
      </c>
      <c r="I70" s="15">
        <f t="shared" si="22"/>
        <v>44.2117261561117</v>
      </c>
      <c r="J70" s="15">
        <f t="shared" si="35"/>
        <v>21291.04817158401</v>
      </c>
      <c r="K70" s="19"/>
      <c r="L70" s="8">
        <f t="shared" si="5"/>
        <v>5000</v>
      </c>
      <c r="M70" s="8">
        <f t="shared" si="36"/>
        <v>305000</v>
      </c>
      <c r="N70" s="15">
        <f t="shared" si="23"/>
        <v>221.0586307805585</v>
      </c>
      <c r="O70" s="14">
        <f t="shared" si="37"/>
        <v>19796.707874304822</v>
      </c>
      <c r="P70" s="8">
        <f t="shared" si="24"/>
        <v>447770.5259550963</v>
      </c>
      <c r="Q70" s="13">
        <f t="shared" si="29"/>
        <v>60</v>
      </c>
      <c r="R70" s="10">
        <v>22.61843377182329</v>
      </c>
      <c r="S70" s="12">
        <f t="shared" si="32"/>
        <v>0.05800000000000004</v>
      </c>
      <c r="T70" s="11">
        <f t="shared" si="25"/>
        <v>448408.44551525183</v>
      </c>
      <c r="U70" s="11">
        <f t="shared" si="38"/>
        <v>480570.16300167236</v>
      </c>
      <c r="V70" s="11">
        <f t="shared" si="26"/>
        <v>1000</v>
      </c>
      <c r="W70" s="11">
        <f t="shared" si="27"/>
        <v>332555.6251164392</v>
      </c>
      <c r="X70" s="10">
        <f t="shared" si="8"/>
        <v>44.2117261561117</v>
      </c>
      <c r="Y70" s="10">
        <f t="shared" si="39"/>
        <v>21291.04817158401</v>
      </c>
      <c r="AA70" s="11">
        <f t="shared" si="9"/>
        <v>5000</v>
      </c>
      <c r="AB70" s="11">
        <f t="shared" si="40"/>
        <v>305000</v>
      </c>
      <c r="AC70" s="24"/>
      <c r="AD70" s="26">
        <f t="shared" si="10"/>
        <v>-5000</v>
      </c>
      <c r="AE70" s="26">
        <f t="shared" si="11"/>
        <v>-5000</v>
      </c>
      <c r="AF70" s="26">
        <f t="shared" si="12"/>
        <v>-1000</v>
      </c>
      <c r="AG70" s="26">
        <f t="shared" si="13"/>
        <v>0</v>
      </c>
      <c r="AH70" s="26">
        <f t="shared" si="14"/>
        <v>0</v>
      </c>
      <c r="AI70" s="26">
        <f t="shared" si="15"/>
        <v>0</v>
      </c>
      <c r="AJ70" s="26">
        <f t="shared" si="16"/>
        <v>0</v>
      </c>
      <c r="AK70" s="26">
        <f t="shared" si="17"/>
        <v>0</v>
      </c>
      <c r="AL70" s="26">
        <f t="shared" si="18"/>
        <v>0</v>
      </c>
      <c r="AM70" s="26">
        <f t="shared" si="19"/>
        <v>0</v>
      </c>
    </row>
    <row r="71" spans="1:39" ht="14.25">
      <c r="A71" s="5">
        <f t="shared" si="28"/>
        <v>62</v>
      </c>
      <c r="B71">
        <v>23.885066063045397</v>
      </c>
      <c r="C71" s="6">
        <f t="shared" si="0"/>
        <v>61</v>
      </c>
      <c r="D71" s="7">
        <f t="shared" si="20"/>
        <v>0.05600000000000006</v>
      </c>
      <c r="E71" s="8">
        <f t="shared" si="1"/>
        <v>459076.05108419235</v>
      </c>
      <c r="F71" s="8">
        <f t="shared" si="21"/>
        <v>508538.09212976607</v>
      </c>
      <c r="G71" s="8">
        <f t="shared" si="2"/>
        <v>1000</v>
      </c>
      <c r="H71" s="8">
        <f t="shared" si="34"/>
        <v>333555.6251164392</v>
      </c>
      <c r="I71" s="15">
        <f t="shared" si="22"/>
        <v>41.86716492056032</v>
      </c>
      <c r="J71" s="15">
        <f t="shared" si="35"/>
        <v>21332.91533650457</v>
      </c>
      <c r="K71" s="19"/>
      <c r="L71" s="8">
        <f t="shared" si="5"/>
        <v>5000</v>
      </c>
      <c r="M71" s="8">
        <f t="shared" si="36"/>
        <v>310000</v>
      </c>
      <c r="N71" s="15">
        <f t="shared" si="23"/>
        <v>209.3358246028016</v>
      </c>
      <c r="O71" s="14">
        <f t="shared" si="37"/>
        <v>20006.043698907622</v>
      </c>
      <c r="P71" s="8">
        <f t="shared" si="24"/>
        <v>477845.6754085816</v>
      </c>
      <c r="Q71" s="13">
        <f t="shared" si="29"/>
        <v>61</v>
      </c>
      <c r="R71" s="10">
        <v>23.885066063045397</v>
      </c>
      <c r="S71" s="12">
        <f t="shared" si="32"/>
        <v>0.05600000000000006</v>
      </c>
      <c r="T71" s="11">
        <f t="shared" si="25"/>
        <v>459076.05108419235</v>
      </c>
      <c r="U71" s="11">
        <f t="shared" si="38"/>
        <v>508538.09212976607</v>
      </c>
      <c r="V71" s="11">
        <f t="shared" si="26"/>
        <v>1000</v>
      </c>
      <c r="W71" s="11">
        <f t="shared" si="27"/>
        <v>333555.6251164392</v>
      </c>
      <c r="X71" s="10">
        <f t="shared" si="8"/>
        <v>41.86716492056032</v>
      </c>
      <c r="Y71" s="10">
        <f t="shared" si="39"/>
        <v>21332.91533650457</v>
      </c>
      <c r="AA71" s="11">
        <f t="shared" si="9"/>
        <v>5000</v>
      </c>
      <c r="AB71" s="11">
        <f t="shared" si="40"/>
        <v>310000</v>
      </c>
      <c r="AC71" s="24"/>
      <c r="AD71" s="26">
        <f t="shared" si="10"/>
        <v>-5000</v>
      </c>
      <c r="AE71" s="26">
        <f t="shared" si="11"/>
        <v>-5000</v>
      </c>
      <c r="AF71" s="26">
        <f t="shared" si="12"/>
        <v>-1000</v>
      </c>
      <c r="AG71" s="26">
        <f t="shared" si="13"/>
        <v>0</v>
      </c>
      <c r="AH71" s="26">
        <f t="shared" si="14"/>
        <v>0</v>
      </c>
      <c r="AI71" s="26">
        <f t="shared" si="15"/>
        <v>0</v>
      </c>
      <c r="AJ71" s="26">
        <f t="shared" si="16"/>
        <v>0</v>
      </c>
      <c r="AK71" s="26">
        <f t="shared" si="17"/>
        <v>0</v>
      </c>
      <c r="AL71" s="26">
        <f t="shared" si="18"/>
        <v>0</v>
      </c>
      <c r="AM71" s="26">
        <f t="shared" si="19"/>
        <v>0</v>
      </c>
    </row>
    <row r="72" spans="1:39" ht="14.25">
      <c r="A72" s="5">
        <f t="shared" si="28"/>
        <v>63</v>
      </c>
      <c r="B72">
        <v>27.826101963447886</v>
      </c>
      <c r="C72" s="6">
        <f t="shared" si="0"/>
        <v>62</v>
      </c>
      <c r="D72" s="7">
        <f t="shared" si="20"/>
        <v>0.16499999999999998</v>
      </c>
      <c r="E72" s="8">
        <f t="shared" si="1"/>
        <v>469877.001722745</v>
      </c>
      <c r="F72" s="8">
        <f t="shared" si="21"/>
        <v>593611.8773311775</v>
      </c>
      <c r="G72" s="8">
        <f t="shared" si="2"/>
        <v>1000</v>
      </c>
      <c r="H72" s="8">
        <f t="shared" si="34"/>
        <v>334555.6251164392</v>
      </c>
      <c r="I72" s="15">
        <f t="shared" si="22"/>
        <v>35.93748061850671</v>
      </c>
      <c r="J72" s="15">
        <f t="shared" si="35"/>
        <v>21368.85281712308</v>
      </c>
      <c r="K72" s="19"/>
      <c r="L72" s="8">
        <f t="shared" si="5"/>
        <v>5000</v>
      </c>
      <c r="M72" s="8">
        <f t="shared" si="36"/>
        <v>315000</v>
      </c>
      <c r="N72" s="15">
        <f t="shared" si="23"/>
        <v>179.68740309253357</v>
      </c>
      <c r="O72" s="14">
        <f t="shared" si="37"/>
        <v>20185.731102000154</v>
      </c>
      <c r="P72" s="8">
        <f t="shared" si="24"/>
        <v>561690.2118509975</v>
      </c>
      <c r="Q72" s="13">
        <f t="shared" si="29"/>
        <v>62</v>
      </c>
      <c r="R72" s="10">
        <v>27.826101963447886</v>
      </c>
      <c r="S72" s="12">
        <f t="shared" si="32"/>
        <v>0.16499999999999998</v>
      </c>
      <c r="T72" s="11">
        <f t="shared" si="25"/>
        <v>469877.001722745</v>
      </c>
      <c r="U72" s="11">
        <f t="shared" si="38"/>
        <v>593611.8773311775</v>
      </c>
      <c r="V72" s="11">
        <f t="shared" si="26"/>
        <v>1000</v>
      </c>
      <c r="W72" s="11">
        <f t="shared" si="27"/>
        <v>334555.6251164392</v>
      </c>
      <c r="X72" s="10">
        <f t="shared" si="8"/>
        <v>35.93748061850671</v>
      </c>
      <c r="Y72" s="10">
        <f t="shared" si="39"/>
        <v>21368.85281712308</v>
      </c>
      <c r="AA72" s="11">
        <f t="shared" si="9"/>
        <v>5000</v>
      </c>
      <c r="AB72" s="11">
        <f t="shared" si="40"/>
        <v>315000</v>
      </c>
      <c r="AC72" s="24"/>
      <c r="AD72" s="26">
        <f t="shared" si="10"/>
        <v>-5000</v>
      </c>
      <c r="AE72" s="26">
        <f t="shared" si="11"/>
        <v>-5000</v>
      </c>
      <c r="AF72" s="26">
        <f t="shared" si="12"/>
        <v>-1000</v>
      </c>
      <c r="AG72" s="26">
        <f t="shared" si="13"/>
        <v>0</v>
      </c>
      <c r="AH72" s="26">
        <f t="shared" si="14"/>
        <v>0</v>
      </c>
      <c r="AI72" s="26">
        <f t="shared" si="15"/>
        <v>0</v>
      </c>
      <c r="AJ72" s="26">
        <f t="shared" si="16"/>
        <v>0</v>
      </c>
      <c r="AK72" s="26">
        <f t="shared" si="17"/>
        <v>0</v>
      </c>
      <c r="AL72" s="26">
        <f t="shared" si="18"/>
        <v>0</v>
      </c>
      <c r="AM72" s="26">
        <f t="shared" si="19"/>
        <v>0</v>
      </c>
    </row>
    <row r="73" spans="1:39" ht="14.25">
      <c r="A73" s="5">
        <f t="shared" si="28"/>
        <v>64</v>
      </c>
      <c r="B73">
        <v>30.44175554801199</v>
      </c>
      <c r="C73" s="6">
        <f t="shared" si="0"/>
        <v>63</v>
      </c>
      <c r="D73" s="7">
        <f t="shared" si="20"/>
        <v>0.09400000000000008</v>
      </c>
      <c r="E73" s="8">
        <f t="shared" si="1"/>
        <v>480812.9642442792</v>
      </c>
      <c r="F73" s="8">
        <f t="shared" si="21"/>
        <v>650505.3938003082</v>
      </c>
      <c r="G73" s="8">
        <f t="shared" si="2"/>
        <v>1000</v>
      </c>
      <c r="H73" s="8">
        <f t="shared" si="34"/>
        <v>335555.6251164392</v>
      </c>
      <c r="I73" s="15">
        <f t="shared" si="22"/>
        <v>32.849616653114</v>
      </c>
      <c r="J73" s="15">
        <f t="shared" si="35"/>
        <v>21401.702433776194</v>
      </c>
      <c r="K73" s="19"/>
      <c r="L73" s="8">
        <f t="shared" si="5"/>
        <v>5000</v>
      </c>
      <c r="M73" s="8">
        <f t="shared" si="36"/>
        <v>320000</v>
      </c>
      <c r="N73" s="15">
        <f t="shared" si="23"/>
        <v>164.24808326556996</v>
      </c>
      <c r="O73" s="14">
        <f t="shared" si="37"/>
        <v>20349.979185265725</v>
      </c>
      <c r="P73" s="8">
        <f t="shared" si="24"/>
        <v>619489.0917649914</v>
      </c>
      <c r="Q73" s="13">
        <f t="shared" si="29"/>
        <v>63</v>
      </c>
      <c r="R73" s="10">
        <v>30.44175554801199</v>
      </c>
      <c r="S73" s="12">
        <f t="shared" si="32"/>
        <v>0.09400000000000008</v>
      </c>
      <c r="T73" s="11">
        <f t="shared" si="25"/>
        <v>480812.9642442792</v>
      </c>
      <c r="U73" s="11">
        <f t="shared" si="38"/>
        <v>650505.3938003082</v>
      </c>
      <c r="V73" s="11">
        <f t="shared" si="26"/>
        <v>1000</v>
      </c>
      <c r="W73" s="11">
        <f t="shared" si="27"/>
        <v>335555.6251164392</v>
      </c>
      <c r="X73" s="10">
        <f t="shared" si="8"/>
        <v>32.849616653114</v>
      </c>
      <c r="Y73" s="10">
        <f t="shared" si="39"/>
        <v>21401.702433776194</v>
      </c>
      <c r="AA73" s="11">
        <f t="shared" si="9"/>
        <v>5000</v>
      </c>
      <c r="AB73" s="11">
        <f t="shared" si="40"/>
        <v>320000</v>
      </c>
      <c r="AC73" s="24"/>
      <c r="AD73" s="26">
        <f t="shared" si="10"/>
        <v>-5000</v>
      </c>
      <c r="AE73" s="26">
        <f t="shared" si="11"/>
        <v>-5000</v>
      </c>
      <c r="AF73" s="26">
        <f t="shared" si="12"/>
        <v>-1000</v>
      </c>
      <c r="AG73" s="26">
        <f t="shared" si="13"/>
        <v>0</v>
      </c>
      <c r="AH73" s="26">
        <f t="shared" si="14"/>
        <v>0</v>
      </c>
      <c r="AI73" s="26">
        <f t="shared" si="15"/>
        <v>0</v>
      </c>
      <c r="AJ73" s="26">
        <f t="shared" si="16"/>
        <v>0</v>
      </c>
      <c r="AK73" s="26">
        <f t="shared" si="17"/>
        <v>0</v>
      </c>
      <c r="AL73" s="26">
        <f t="shared" si="18"/>
        <v>0</v>
      </c>
      <c r="AM73" s="26">
        <f t="shared" si="19"/>
        <v>0</v>
      </c>
    </row>
    <row r="74" spans="1:39" ht="14.25">
      <c r="A74" s="5">
        <f t="shared" si="28"/>
        <v>65</v>
      </c>
      <c r="B74">
        <v>31.415891725548374</v>
      </c>
      <c r="C74" s="6">
        <f aca="true" t="shared" si="41" ref="C74:C137">IF(AND(A74&gt;=startm,A74&lt;=endm),A74-startm,"NA")</f>
        <v>64</v>
      </c>
      <c r="D74" s="7">
        <f t="shared" si="20"/>
        <v>0.031999999999999994</v>
      </c>
      <c r="E74" s="8">
        <f aca="true" t="shared" si="42" ref="E74:E137">IF(C74="NA","NA",IF(C74=0,typical,(1+return/12)*typical*((1+return/12)^C74-1)/(return/12)))</f>
        <v>491885.62629733275</v>
      </c>
      <c r="F74" s="8">
        <f t="shared" si="21"/>
        <v>672353.5664019181</v>
      </c>
      <c r="G74" s="8">
        <f aca="true" t="shared" si="43" ref="G74:G137">IF(C74="NA","NA",IF(C74=0,typical,IF((F74-E74)&gt;0,IF(typical-(F74-E74)&lt;min,min,typical-(F74-E74)),IF((F74-E74)&lt;0,IF(typical-(F74-E74)&gt;max,max,typical-(F74-E74)),IF((E74-F74)=0,min,)))))</f>
        <v>1000</v>
      </c>
      <c r="H74" s="8">
        <f t="shared" si="34"/>
        <v>336555.6251164392</v>
      </c>
      <c r="I74" s="15">
        <f t="shared" si="22"/>
        <v>31.831023888676352</v>
      </c>
      <c r="J74" s="15">
        <f t="shared" si="35"/>
        <v>21433.53345766487</v>
      </c>
      <c r="K74" s="19"/>
      <c r="L74" s="8">
        <f aca="true" t="shared" si="44" ref="L74:L137">IF(C74="NA","NA",typical)</f>
        <v>5000</v>
      </c>
      <c r="M74" s="8">
        <f t="shared" si="36"/>
        <v>325000</v>
      </c>
      <c r="N74" s="15">
        <f t="shared" si="23"/>
        <v>159.15511944338175</v>
      </c>
      <c r="O74" s="14">
        <f t="shared" si="37"/>
        <v>20509.134304709107</v>
      </c>
      <c r="P74" s="8">
        <f t="shared" si="24"/>
        <v>644312.7427014711</v>
      </c>
      <c r="Q74" s="13">
        <f t="shared" si="29"/>
        <v>64</v>
      </c>
      <c r="R74" s="10">
        <v>31.415891725548374</v>
      </c>
      <c r="S74" s="12">
        <f t="shared" si="32"/>
        <v>0.031999999999999994</v>
      </c>
      <c r="T74" s="11">
        <f t="shared" si="25"/>
        <v>491885.62629733275</v>
      </c>
      <c r="U74" s="11">
        <f t="shared" si="38"/>
        <v>672353.5664019181</v>
      </c>
      <c r="V74" s="11">
        <f t="shared" si="26"/>
        <v>1000</v>
      </c>
      <c r="W74" s="11">
        <f t="shared" si="27"/>
        <v>336555.6251164392</v>
      </c>
      <c r="X74" s="10">
        <f aca="true" t="shared" si="45" ref="X74:X137">V74/R74</f>
        <v>31.831023888676352</v>
      </c>
      <c r="Y74" s="10">
        <f t="shared" si="39"/>
        <v>21433.53345766487</v>
      </c>
      <c r="AA74" s="11">
        <f aca="true" t="shared" si="46" ref="AA74:AA137">typical</f>
        <v>5000</v>
      </c>
      <c r="AB74" s="11">
        <f t="shared" si="40"/>
        <v>325000</v>
      </c>
      <c r="AC74" s="24"/>
      <c r="AD74" s="26">
        <f aca="true" t="shared" si="47" ref="AD74:AD137">IF(A74=endm,E74,IF(C74="NA","NA",-typical))</f>
        <v>-5000</v>
      </c>
      <c r="AE74" s="26">
        <f aca="true" t="shared" si="48" ref="AE74:AE137">IF(A74=endm,P74,IF(C74="NA","NA",-typical))</f>
        <v>-5000</v>
      </c>
      <c r="AF74" s="26">
        <f aca="true" t="shared" si="49" ref="AF74:AF137">IF(A74=endm,F74,IF(C74="NA","NA",-G74))</f>
        <v>-1000</v>
      </c>
      <c r="AG74" s="26">
        <f aca="true" t="shared" si="50" ref="AG74:AG137">IF(A74=endm,O74,0)</f>
        <v>0</v>
      </c>
      <c r="AH74" s="26">
        <f aca="true" t="shared" si="51" ref="AH74:AH137">IF(A74=endm,J74,0)</f>
        <v>0</v>
      </c>
      <c r="AI74" s="26">
        <f aca="true" t="shared" si="52" ref="AI74:AI137">IF(A74=endm,E74,0)</f>
        <v>0</v>
      </c>
      <c r="AJ74" s="26">
        <f aca="true" t="shared" si="53" ref="AJ74:AJ137">IF(A74=endm,P74,0)</f>
        <v>0</v>
      </c>
      <c r="AK74" s="26">
        <f aca="true" t="shared" si="54" ref="AK74:AK137">IF(A74=endm,F74,0)</f>
        <v>0</v>
      </c>
      <c r="AL74" s="26">
        <f aca="true" t="shared" si="55" ref="AL74:AL137">IF(A74=endm,M74,0)</f>
        <v>0</v>
      </c>
      <c r="AM74" s="26">
        <f aca="true" t="shared" si="56" ref="AM74:AM137">IF(A74=endm,H74,0)</f>
        <v>0</v>
      </c>
    </row>
    <row r="75" spans="1:39" ht="14.25">
      <c r="A75" s="5">
        <f t="shared" si="28"/>
        <v>66</v>
      </c>
      <c r="B75">
        <v>37.604822395481406</v>
      </c>
      <c r="C75" s="6">
        <f t="shared" si="41"/>
        <v>65</v>
      </c>
      <c r="D75" s="7">
        <f aca="true" t="shared" si="57" ref="D75:D138">IF(C75="NA","NA",IF(C75=0,0,(B75-B74)/B74))</f>
        <v>0.1970000000000001</v>
      </c>
      <c r="E75" s="8">
        <f t="shared" si="42"/>
        <v>503096.6966260494</v>
      </c>
      <c r="F75" s="8">
        <f aca="true" t="shared" si="58" ref="F75:F138">IF(C75="NA","NA",IF(C75=0,typical,(F74+IF(V74=typical,0,V74))*(1+D75)))</f>
        <v>806004.218983096</v>
      </c>
      <c r="G75" s="8">
        <f t="shared" si="43"/>
        <v>1000</v>
      </c>
      <c r="H75" s="8">
        <f t="shared" si="34"/>
        <v>337555.6251164392</v>
      </c>
      <c r="I75" s="15">
        <f aca="true" t="shared" si="59" ref="I75:I138">IF(C75="NA","NA",G75/B75)</f>
        <v>26.592334075753005</v>
      </c>
      <c r="J75" s="15">
        <f t="shared" si="35"/>
        <v>21460.125791740626</v>
      </c>
      <c r="K75" s="19"/>
      <c r="L75" s="8">
        <f t="shared" si="44"/>
        <v>5000</v>
      </c>
      <c r="M75" s="8">
        <f t="shared" si="36"/>
        <v>330000</v>
      </c>
      <c r="N75" s="15">
        <f aca="true" t="shared" si="60" ref="N75:N138">IF(C75="NA","NA",L75/B75)</f>
        <v>132.96167037876504</v>
      </c>
      <c r="O75" s="14">
        <f t="shared" si="37"/>
        <v>20642.095975087872</v>
      </c>
      <c r="P75" s="8">
        <f aca="true" t="shared" si="61" ref="P75:P138">IF(C75="NA","NA",O75*B75)</f>
        <v>776242.353013661</v>
      </c>
      <c r="Q75" s="13">
        <f t="shared" si="29"/>
        <v>65</v>
      </c>
      <c r="R75" s="10">
        <v>37.604822395481406</v>
      </c>
      <c r="S75" s="12">
        <f t="shared" si="32"/>
        <v>0.1970000000000001</v>
      </c>
      <c r="T75" s="11">
        <f aca="true" t="shared" si="62" ref="T75:T138">(1+return/12)*typical*((1+return/12)^Q75-1)/(return/12)</f>
        <v>503096.6966260494</v>
      </c>
      <c r="U75" s="11">
        <f t="shared" si="38"/>
        <v>806004.218983096</v>
      </c>
      <c r="V75" s="11">
        <f aca="true" t="shared" si="63" ref="V75:V138">IF((U75-T75)&gt;0,IF(typical-(U75-T75)&lt;min,min,typical-(U75-T75)),IF((U75-T75)&lt;0,IF(typical-(U75-T75)&gt;max,max,typical-(U75-T75)),IF((T75-U75)=0,min,)))</f>
        <v>1000</v>
      </c>
      <c r="W75" s="11">
        <f aca="true" t="shared" si="64" ref="W75:W138">W74+V75</f>
        <v>337555.6251164392</v>
      </c>
      <c r="X75" s="10">
        <f t="shared" si="45"/>
        <v>26.592334075753005</v>
      </c>
      <c r="Y75" s="10">
        <f t="shared" si="39"/>
        <v>21460.125791740626</v>
      </c>
      <c r="AA75" s="11">
        <f t="shared" si="46"/>
        <v>5000</v>
      </c>
      <c r="AB75" s="11">
        <f t="shared" si="40"/>
        <v>330000</v>
      </c>
      <c r="AC75" s="24"/>
      <c r="AD75" s="26">
        <f t="shared" si="47"/>
        <v>-5000</v>
      </c>
      <c r="AE75" s="26">
        <f t="shared" si="48"/>
        <v>-5000</v>
      </c>
      <c r="AF75" s="26">
        <f t="shared" si="49"/>
        <v>-1000</v>
      </c>
      <c r="AG75" s="26">
        <f t="shared" si="50"/>
        <v>0</v>
      </c>
      <c r="AH75" s="26">
        <f t="shared" si="51"/>
        <v>0</v>
      </c>
      <c r="AI75" s="26">
        <f t="shared" si="52"/>
        <v>0</v>
      </c>
      <c r="AJ75" s="26">
        <f t="shared" si="53"/>
        <v>0</v>
      </c>
      <c r="AK75" s="26">
        <f t="shared" si="54"/>
        <v>0</v>
      </c>
      <c r="AL75" s="26">
        <f t="shared" si="55"/>
        <v>0</v>
      </c>
      <c r="AM75" s="26">
        <f t="shared" si="56"/>
        <v>0</v>
      </c>
    </row>
    <row r="76" spans="1:39" ht="14.25">
      <c r="A76" s="5">
        <f aca="true" t="shared" si="65" ref="A76:A139">A75+1</f>
        <v>67</v>
      </c>
      <c r="B76">
        <v>40.50039371993347</v>
      </c>
      <c r="C76" s="6">
        <f t="shared" si="41"/>
        <v>66</v>
      </c>
      <c r="D76" s="7">
        <f t="shared" si="57"/>
        <v>0.07699999999999987</v>
      </c>
      <c r="E76" s="8">
        <f t="shared" si="42"/>
        <v>514447.90533387504</v>
      </c>
      <c r="F76" s="8">
        <f t="shared" si="58"/>
        <v>869143.5438447943</v>
      </c>
      <c r="G76" s="8">
        <f t="shared" si="43"/>
        <v>1000</v>
      </c>
      <c r="H76" s="8">
        <f t="shared" si="34"/>
        <v>338555.6251164392</v>
      </c>
      <c r="I76" s="15">
        <f t="shared" si="59"/>
        <v>24.691117990485616</v>
      </c>
      <c r="J76" s="15">
        <f t="shared" si="35"/>
        <v>21484.81690973111</v>
      </c>
      <c r="K76" s="19"/>
      <c r="L76" s="8">
        <f t="shared" si="44"/>
        <v>5000</v>
      </c>
      <c r="M76" s="8">
        <f t="shared" si="36"/>
        <v>335000</v>
      </c>
      <c r="N76" s="15">
        <f t="shared" si="60"/>
        <v>123.45558995242808</v>
      </c>
      <c r="O76" s="14">
        <f t="shared" si="37"/>
        <v>20765.5515650403</v>
      </c>
      <c r="P76" s="8">
        <f t="shared" si="61"/>
        <v>841013.0141957127</v>
      </c>
      <c r="Q76" s="13">
        <f aca="true" t="shared" si="66" ref="Q76:Q139">Q75+1</f>
        <v>66</v>
      </c>
      <c r="R76" s="10">
        <v>40.50039371993347</v>
      </c>
      <c r="S76" s="12">
        <f t="shared" si="32"/>
        <v>0.07699999999999987</v>
      </c>
      <c r="T76" s="11">
        <f t="shared" si="62"/>
        <v>514447.90533387504</v>
      </c>
      <c r="U76" s="11">
        <f t="shared" si="38"/>
        <v>869143.5438447943</v>
      </c>
      <c r="V76" s="11">
        <f t="shared" si="63"/>
        <v>1000</v>
      </c>
      <c r="W76" s="11">
        <f t="shared" si="64"/>
        <v>338555.6251164392</v>
      </c>
      <c r="X76" s="10">
        <f t="shared" si="45"/>
        <v>24.691117990485616</v>
      </c>
      <c r="Y76" s="10">
        <f t="shared" si="39"/>
        <v>21484.81690973111</v>
      </c>
      <c r="AA76" s="11">
        <f t="shared" si="46"/>
        <v>5000</v>
      </c>
      <c r="AB76" s="11">
        <f t="shared" si="40"/>
        <v>335000</v>
      </c>
      <c r="AC76" s="24"/>
      <c r="AD76" s="26">
        <f t="shared" si="47"/>
        <v>-5000</v>
      </c>
      <c r="AE76" s="26">
        <f t="shared" si="48"/>
        <v>-5000</v>
      </c>
      <c r="AF76" s="26">
        <f t="shared" si="49"/>
        <v>-1000</v>
      </c>
      <c r="AG76" s="26">
        <f t="shared" si="50"/>
        <v>0</v>
      </c>
      <c r="AH76" s="26">
        <f t="shared" si="51"/>
        <v>0</v>
      </c>
      <c r="AI76" s="26">
        <f t="shared" si="52"/>
        <v>0</v>
      </c>
      <c r="AJ76" s="26">
        <f t="shared" si="53"/>
        <v>0</v>
      </c>
      <c r="AK76" s="26">
        <f t="shared" si="54"/>
        <v>0</v>
      </c>
      <c r="AL76" s="26">
        <f t="shared" si="55"/>
        <v>0</v>
      </c>
      <c r="AM76" s="26">
        <f t="shared" si="56"/>
        <v>0</v>
      </c>
    </row>
    <row r="77" spans="1:39" ht="14.25">
      <c r="A77" s="5">
        <f t="shared" si="65"/>
        <v>68</v>
      </c>
      <c r="B77">
        <v>36.81485789141953</v>
      </c>
      <c r="C77" s="6">
        <f t="shared" si="41"/>
        <v>67</v>
      </c>
      <c r="D77" s="7">
        <f t="shared" si="57"/>
        <v>-0.0909999999999999</v>
      </c>
      <c r="E77" s="8">
        <f t="shared" si="42"/>
        <v>525941.0041505483</v>
      </c>
      <c r="F77" s="8">
        <f t="shared" si="58"/>
        <v>790960.4813549181</v>
      </c>
      <c r="G77" s="8">
        <f t="shared" si="43"/>
        <v>1000</v>
      </c>
      <c r="H77" s="8">
        <f t="shared" si="34"/>
        <v>339555.6251164392</v>
      </c>
      <c r="I77" s="15">
        <f t="shared" si="59"/>
        <v>27.16294608414259</v>
      </c>
      <c r="J77" s="15">
        <f t="shared" si="35"/>
        <v>21511.979855815254</v>
      </c>
      <c r="K77" s="19"/>
      <c r="L77" s="8">
        <f t="shared" si="44"/>
        <v>5000</v>
      </c>
      <c r="M77" s="8">
        <f t="shared" si="36"/>
        <v>340000</v>
      </c>
      <c r="N77" s="15">
        <f t="shared" si="60"/>
        <v>135.81473042071295</v>
      </c>
      <c r="O77" s="14">
        <f t="shared" si="37"/>
        <v>20901.36629546101</v>
      </c>
      <c r="P77" s="8">
        <f t="shared" si="61"/>
        <v>769480.829903903</v>
      </c>
      <c r="Q77" s="13">
        <f t="shared" si="66"/>
        <v>67</v>
      </c>
      <c r="R77" s="10">
        <v>36.81485789141953</v>
      </c>
      <c r="S77" s="12">
        <f t="shared" si="32"/>
        <v>-0.0909999999999999</v>
      </c>
      <c r="T77" s="11">
        <f t="shared" si="62"/>
        <v>525941.0041505483</v>
      </c>
      <c r="U77" s="11">
        <f t="shared" si="38"/>
        <v>790960.4813549181</v>
      </c>
      <c r="V77" s="11">
        <f t="shared" si="63"/>
        <v>1000</v>
      </c>
      <c r="W77" s="11">
        <f t="shared" si="64"/>
        <v>339555.6251164392</v>
      </c>
      <c r="X77" s="10">
        <f t="shared" si="45"/>
        <v>27.16294608414259</v>
      </c>
      <c r="Y77" s="10">
        <f t="shared" si="39"/>
        <v>21511.979855815254</v>
      </c>
      <c r="AA77" s="11">
        <f t="shared" si="46"/>
        <v>5000</v>
      </c>
      <c r="AB77" s="11">
        <f t="shared" si="40"/>
        <v>340000</v>
      </c>
      <c r="AC77" s="24"/>
      <c r="AD77" s="26">
        <f t="shared" si="47"/>
        <v>-5000</v>
      </c>
      <c r="AE77" s="26">
        <f t="shared" si="48"/>
        <v>-5000</v>
      </c>
      <c r="AF77" s="26">
        <f t="shared" si="49"/>
        <v>-1000</v>
      </c>
      <c r="AG77" s="26">
        <f t="shared" si="50"/>
        <v>0</v>
      </c>
      <c r="AH77" s="26">
        <f t="shared" si="51"/>
        <v>0</v>
      </c>
      <c r="AI77" s="26">
        <f t="shared" si="52"/>
        <v>0</v>
      </c>
      <c r="AJ77" s="26">
        <f t="shared" si="53"/>
        <v>0</v>
      </c>
      <c r="AK77" s="26">
        <f t="shared" si="54"/>
        <v>0</v>
      </c>
      <c r="AL77" s="26">
        <f t="shared" si="55"/>
        <v>0</v>
      </c>
      <c r="AM77" s="26">
        <f t="shared" si="56"/>
        <v>0</v>
      </c>
    </row>
    <row r="78" spans="1:39" ht="14.25">
      <c r="A78" s="5">
        <f t="shared" si="65"/>
        <v>69</v>
      </c>
      <c r="B78">
        <v>34.201002981128745</v>
      </c>
      <c r="C78" s="6">
        <f t="shared" si="41"/>
        <v>68</v>
      </c>
      <c r="D78" s="7">
        <f t="shared" si="57"/>
        <v>-0.07099999999999991</v>
      </c>
      <c r="E78" s="8">
        <f t="shared" si="42"/>
        <v>537577.7667024302</v>
      </c>
      <c r="F78" s="8">
        <f t="shared" si="58"/>
        <v>735731.287178719</v>
      </c>
      <c r="G78" s="8">
        <f t="shared" si="43"/>
        <v>1000</v>
      </c>
      <c r="H78" s="8">
        <f t="shared" si="34"/>
        <v>340555.6251164392</v>
      </c>
      <c r="I78" s="15">
        <f t="shared" si="59"/>
        <v>29.23890859434078</v>
      </c>
      <c r="J78" s="15">
        <f t="shared" si="35"/>
        <v>21541.218764409594</v>
      </c>
      <c r="K78" s="19"/>
      <c r="L78" s="8">
        <f t="shared" si="44"/>
        <v>5000</v>
      </c>
      <c r="M78" s="8">
        <f t="shared" si="36"/>
        <v>345000</v>
      </c>
      <c r="N78" s="15">
        <f t="shared" si="60"/>
        <v>146.19454297170392</v>
      </c>
      <c r="O78" s="14">
        <f t="shared" si="37"/>
        <v>21047.560838432717</v>
      </c>
      <c r="P78" s="8">
        <f t="shared" si="61"/>
        <v>719847.690980726</v>
      </c>
      <c r="Q78" s="13">
        <f t="shared" si="66"/>
        <v>68</v>
      </c>
      <c r="R78" s="10">
        <v>34.201002981128745</v>
      </c>
      <c r="S78" s="12">
        <f aca="true" t="shared" si="67" ref="S78:S141">(R78-R77)/R77</f>
        <v>-0.07099999999999991</v>
      </c>
      <c r="T78" s="11">
        <f t="shared" si="62"/>
        <v>537577.7667024302</v>
      </c>
      <c r="U78" s="11">
        <f t="shared" si="38"/>
        <v>735731.287178719</v>
      </c>
      <c r="V78" s="11">
        <f t="shared" si="63"/>
        <v>1000</v>
      </c>
      <c r="W78" s="11">
        <f t="shared" si="64"/>
        <v>340555.6251164392</v>
      </c>
      <c r="X78" s="10">
        <f t="shared" si="45"/>
        <v>29.23890859434078</v>
      </c>
      <c r="Y78" s="10">
        <f t="shared" si="39"/>
        <v>21541.218764409594</v>
      </c>
      <c r="AA78" s="11">
        <f t="shared" si="46"/>
        <v>5000</v>
      </c>
      <c r="AB78" s="11">
        <f t="shared" si="40"/>
        <v>345000</v>
      </c>
      <c r="AC78" s="24"/>
      <c r="AD78" s="26">
        <f t="shared" si="47"/>
        <v>-5000</v>
      </c>
      <c r="AE78" s="26">
        <f t="shared" si="48"/>
        <v>-5000</v>
      </c>
      <c r="AF78" s="26">
        <f t="shared" si="49"/>
        <v>-1000</v>
      </c>
      <c r="AG78" s="26">
        <f t="shared" si="50"/>
        <v>0</v>
      </c>
      <c r="AH78" s="26">
        <f t="shared" si="51"/>
        <v>0</v>
      </c>
      <c r="AI78" s="26">
        <f t="shared" si="52"/>
        <v>0</v>
      </c>
      <c r="AJ78" s="26">
        <f t="shared" si="53"/>
        <v>0</v>
      </c>
      <c r="AK78" s="26">
        <f t="shared" si="54"/>
        <v>0</v>
      </c>
      <c r="AL78" s="26">
        <f t="shared" si="55"/>
        <v>0</v>
      </c>
      <c r="AM78" s="26">
        <f t="shared" si="56"/>
        <v>0</v>
      </c>
    </row>
    <row r="79" spans="1:39" ht="14.25">
      <c r="A79" s="5">
        <f t="shared" si="65"/>
        <v>70</v>
      </c>
      <c r="B79">
        <v>37.45009826433598</v>
      </c>
      <c r="C79" s="6">
        <f t="shared" si="41"/>
        <v>69</v>
      </c>
      <c r="D79" s="7">
        <f t="shared" si="57"/>
        <v>0.09500000000000004</v>
      </c>
      <c r="E79" s="8">
        <f t="shared" si="42"/>
        <v>549359.9887862105</v>
      </c>
      <c r="F79" s="8">
        <f t="shared" si="58"/>
        <v>806720.7594606972</v>
      </c>
      <c r="G79" s="8">
        <f t="shared" si="43"/>
        <v>1000</v>
      </c>
      <c r="H79" s="8">
        <f t="shared" si="34"/>
        <v>341555.6251164392</v>
      </c>
      <c r="I79" s="15">
        <f t="shared" si="59"/>
        <v>26.70219962953496</v>
      </c>
      <c r="J79" s="15">
        <f t="shared" si="35"/>
        <v>21567.920964039127</v>
      </c>
      <c r="K79" s="19"/>
      <c r="L79" s="8">
        <f t="shared" si="44"/>
        <v>5000</v>
      </c>
      <c r="M79" s="8">
        <f t="shared" si="36"/>
        <v>350000</v>
      </c>
      <c r="N79" s="15">
        <f t="shared" si="60"/>
        <v>133.5109981476748</v>
      </c>
      <c r="O79" s="14">
        <f t="shared" si="37"/>
        <v>21181.07183658039</v>
      </c>
      <c r="P79" s="8">
        <f t="shared" si="61"/>
        <v>793233.221623895</v>
      </c>
      <c r="Q79" s="13">
        <f t="shared" si="66"/>
        <v>69</v>
      </c>
      <c r="R79" s="10">
        <v>37.45009826433598</v>
      </c>
      <c r="S79" s="12">
        <f t="shared" si="67"/>
        <v>0.09500000000000004</v>
      </c>
      <c r="T79" s="11">
        <f t="shared" si="62"/>
        <v>549359.9887862105</v>
      </c>
      <c r="U79" s="11">
        <f t="shared" si="38"/>
        <v>806720.7594606972</v>
      </c>
      <c r="V79" s="11">
        <f t="shared" si="63"/>
        <v>1000</v>
      </c>
      <c r="W79" s="11">
        <f t="shared" si="64"/>
        <v>341555.6251164392</v>
      </c>
      <c r="X79" s="10">
        <f t="shared" si="45"/>
        <v>26.70219962953496</v>
      </c>
      <c r="Y79" s="10">
        <f t="shared" si="39"/>
        <v>21567.920964039127</v>
      </c>
      <c r="AA79" s="11">
        <f t="shared" si="46"/>
        <v>5000</v>
      </c>
      <c r="AB79" s="11">
        <f t="shared" si="40"/>
        <v>350000</v>
      </c>
      <c r="AC79" s="24"/>
      <c r="AD79" s="26">
        <f t="shared" si="47"/>
        <v>-5000</v>
      </c>
      <c r="AE79" s="26">
        <f t="shared" si="48"/>
        <v>-5000</v>
      </c>
      <c r="AF79" s="26">
        <f t="shared" si="49"/>
        <v>-1000</v>
      </c>
      <c r="AG79" s="26">
        <f t="shared" si="50"/>
        <v>0</v>
      </c>
      <c r="AH79" s="26">
        <f t="shared" si="51"/>
        <v>0</v>
      </c>
      <c r="AI79" s="26">
        <f t="shared" si="52"/>
        <v>0</v>
      </c>
      <c r="AJ79" s="26">
        <f t="shared" si="53"/>
        <v>0</v>
      </c>
      <c r="AK79" s="26">
        <f t="shared" si="54"/>
        <v>0</v>
      </c>
      <c r="AL79" s="26">
        <f t="shared" si="55"/>
        <v>0</v>
      </c>
      <c r="AM79" s="26">
        <f t="shared" si="56"/>
        <v>0</v>
      </c>
    </row>
    <row r="80" spans="1:39" ht="14.25">
      <c r="A80" s="5">
        <f t="shared" si="65"/>
        <v>71</v>
      </c>
      <c r="B80">
        <v>39.02300239143809</v>
      </c>
      <c r="C80" s="6">
        <f t="shared" si="41"/>
        <v>70</v>
      </c>
      <c r="D80" s="7">
        <f t="shared" si="57"/>
        <v>0.04200000000000006</v>
      </c>
      <c r="E80" s="8">
        <f t="shared" si="42"/>
        <v>561289.4886460382</v>
      </c>
      <c r="F80" s="8">
        <f t="shared" si="58"/>
        <v>841645.0313580465</v>
      </c>
      <c r="G80" s="8">
        <f t="shared" si="43"/>
        <v>1000</v>
      </c>
      <c r="H80" s="8">
        <f t="shared" si="34"/>
        <v>342555.6251164392</v>
      </c>
      <c r="I80" s="15">
        <f t="shared" si="59"/>
        <v>25.62591135272069</v>
      </c>
      <c r="J80" s="15">
        <f t="shared" si="35"/>
        <v>21593.546875391847</v>
      </c>
      <c r="K80" s="19"/>
      <c r="L80" s="8">
        <f t="shared" si="44"/>
        <v>5000</v>
      </c>
      <c r="M80" s="8">
        <f t="shared" si="36"/>
        <v>355000</v>
      </c>
      <c r="N80" s="15">
        <f t="shared" si="60"/>
        <v>128.12955676360346</v>
      </c>
      <c r="O80" s="14">
        <f t="shared" si="37"/>
        <v>21309.201393343996</v>
      </c>
      <c r="P80" s="8">
        <f t="shared" si="61"/>
        <v>831549.0169320987</v>
      </c>
      <c r="Q80" s="13">
        <f t="shared" si="66"/>
        <v>70</v>
      </c>
      <c r="R80" s="10">
        <v>39.02300239143809</v>
      </c>
      <c r="S80" s="12">
        <f t="shared" si="67"/>
        <v>0.04200000000000006</v>
      </c>
      <c r="T80" s="11">
        <f t="shared" si="62"/>
        <v>561289.4886460382</v>
      </c>
      <c r="U80" s="11">
        <f t="shared" si="38"/>
        <v>841645.0313580465</v>
      </c>
      <c r="V80" s="11">
        <f t="shared" si="63"/>
        <v>1000</v>
      </c>
      <c r="W80" s="11">
        <f t="shared" si="64"/>
        <v>342555.6251164392</v>
      </c>
      <c r="X80" s="10">
        <f t="shared" si="45"/>
        <v>25.62591135272069</v>
      </c>
      <c r="Y80" s="10">
        <f t="shared" si="39"/>
        <v>21593.546875391847</v>
      </c>
      <c r="AA80" s="11">
        <f t="shared" si="46"/>
        <v>5000</v>
      </c>
      <c r="AB80" s="11">
        <f t="shared" si="40"/>
        <v>355000</v>
      </c>
      <c r="AC80" s="24"/>
      <c r="AD80" s="26">
        <f t="shared" si="47"/>
        <v>-5000</v>
      </c>
      <c r="AE80" s="26">
        <f t="shared" si="48"/>
        <v>-5000</v>
      </c>
      <c r="AF80" s="26">
        <f t="shared" si="49"/>
        <v>-1000</v>
      </c>
      <c r="AG80" s="26">
        <f t="shared" si="50"/>
        <v>0</v>
      </c>
      <c r="AH80" s="26">
        <f t="shared" si="51"/>
        <v>0</v>
      </c>
      <c r="AI80" s="26">
        <f t="shared" si="52"/>
        <v>0</v>
      </c>
      <c r="AJ80" s="26">
        <f t="shared" si="53"/>
        <v>0</v>
      </c>
      <c r="AK80" s="26">
        <f t="shared" si="54"/>
        <v>0</v>
      </c>
      <c r="AL80" s="26">
        <f t="shared" si="55"/>
        <v>0</v>
      </c>
      <c r="AM80" s="26">
        <f t="shared" si="56"/>
        <v>0</v>
      </c>
    </row>
    <row r="81" spans="1:39" ht="14.25">
      <c r="A81" s="5">
        <f t="shared" si="65"/>
        <v>72</v>
      </c>
      <c r="B81">
        <v>41.44242853970726</v>
      </c>
      <c r="C81" s="6">
        <f t="shared" si="41"/>
        <v>71</v>
      </c>
      <c r="D81" s="7">
        <f t="shared" si="57"/>
        <v>0.062000000000000145</v>
      </c>
      <c r="E81" s="8">
        <f t="shared" si="42"/>
        <v>573368.1072541135</v>
      </c>
      <c r="F81" s="8">
        <f t="shared" si="58"/>
        <v>894889.0233022454</v>
      </c>
      <c r="G81" s="8">
        <f t="shared" si="43"/>
        <v>1000</v>
      </c>
      <c r="H81" s="8">
        <f t="shared" si="34"/>
        <v>343555.6251164392</v>
      </c>
      <c r="I81" s="15">
        <f t="shared" si="59"/>
        <v>24.129860030810438</v>
      </c>
      <c r="J81" s="15">
        <f t="shared" si="35"/>
        <v>21617.676735422658</v>
      </c>
      <c r="K81" s="19"/>
      <c r="L81" s="8">
        <f t="shared" si="44"/>
        <v>5000</v>
      </c>
      <c r="M81" s="8">
        <f t="shared" si="36"/>
        <v>360000</v>
      </c>
      <c r="N81" s="15">
        <f t="shared" si="60"/>
        <v>120.6493001540522</v>
      </c>
      <c r="O81" s="14">
        <f t="shared" si="37"/>
        <v>21429.850693498047</v>
      </c>
      <c r="P81" s="8">
        <f t="shared" si="61"/>
        <v>888105.0559818888</v>
      </c>
      <c r="Q81" s="13">
        <f t="shared" si="66"/>
        <v>71</v>
      </c>
      <c r="R81" s="10">
        <v>41.44242853970726</v>
      </c>
      <c r="S81" s="12">
        <f t="shared" si="67"/>
        <v>0.062000000000000145</v>
      </c>
      <c r="T81" s="11">
        <f t="shared" si="62"/>
        <v>573368.1072541135</v>
      </c>
      <c r="U81" s="11">
        <f t="shared" si="38"/>
        <v>894889.0233022454</v>
      </c>
      <c r="V81" s="11">
        <f t="shared" si="63"/>
        <v>1000</v>
      </c>
      <c r="W81" s="11">
        <f t="shared" si="64"/>
        <v>343555.6251164392</v>
      </c>
      <c r="X81" s="10">
        <f t="shared" si="45"/>
        <v>24.129860030810438</v>
      </c>
      <c r="Y81" s="10">
        <f t="shared" si="39"/>
        <v>21617.676735422658</v>
      </c>
      <c r="AA81" s="11">
        <f t="shared" si="46"/>
        <v>5000</v>
      </c>
      <c r="AB81" s="11">
        <f t="shared" si="40"/>
        <v>360000</v>
      </c>
      <c r="AC81" s="24"/>
      <c r="AD81" s="26">
        <f t="shared" si="47"/>
        <v>573368.1072541135</v>
      </c>
      <c r="AE81" s="26">
        <f t="shared" si="48"/>
        <v>888105.0559818888</v>
      </c>
      <c r="AF81" s="26">
        <f t="shared" si="49"/>
        <v>894889.0233022454</v>
      </c>
      <c r="AG81" s="26">
        <f t="shared" si="50"/>
        <v>21429.850693498047</v>
      </c>
      <c r="AH81" s="26">
        <f t="shared" si="51"/>
        <v>21617.676735422658</v>
      </c>
      <c r="AI81" s="26">
        <f t="shared" si="52"/>
        <v>573368.1072541135</v>
      </c>
      <c r="AJ81" s="26">
        <f t="shared" si="53"/>
        <v>888105.0559818888</v>
      </c>
      <c r="AK81" s="26">
        <f t="shared" si="54"/>
        <v>894889.0233022454</v>
      </c>
      <c r="AL81" s="26">
        <f t="shared" si="55"/>
        <v>360000</v>
      </c>
      <c r="AM81" s="26">
        <f t="shared" si="56"/>
        <v>343555.6251164392</v>
      </c>
    </row>
    <row r="82" spans="1:39" ht="14.25">
      <c r="A82" s="5">
        <f t="shared" si="65"/>
        <v>73</v>
      </c>
      <c r="B82">
        <v>46.99571396402803</v>
      </c>
      <c r="C82" s="6" t="str">
        <f t="shared" si="41"/>
        <v>NA</v>
      </c>
      <c r="D82" s="7" t="str">
        <f t="shared" si="57"/>
        <v>NA</v>
      </c>
      <c r="E82" s="8" t="str">
        <f t="shared" si="42"/>
        <v>NA</v>
      </c>
      <c r="F82" s="8" t="str">
        <f t="shared" si="58"/>
        <v>NA</v>
      </c>
      <c r="G82" s="8" t="str">
        <f t="shared" si="43"/>
        <v>NA</v>
      </c>
      <c r="H82" s="8" t="str">
        <f t="shared" si="34"/>
        <v>NA</v>
      </c>
      <c r="I82" s="15" t="str">
        <f t="shared" si="59"/>
        <v>NA</v>
      </c>
      <c r="J82" s="15" t="str">
        <f t="shared" si="35"/>
        <v>NA</v>
      </c>
      <c r="K82" s="19"/>
      <c r="L82" s="8" t="str">
        <f t="shared" si="44"/>
        <v>NA</v>
      </c>
      <c r="M82" s="8" t="str">
        <f t="shared" si="36"/>
        <v>NA</v>
      </c>
      <c r="N82" s="15" t="str">
        <f t="shared" si="60"/>
        <v>NA</v>
      </c>
      <c r="O82" s="14" t="str">
        <f t="shared" si="37"/>
        <v>NA</v>
      </c>
      <c r="P82" s="8" t="str">
        <f t="shared" si="61"/>
        <v>NA</v>
      </c>
      <c r="Q82" s="13">
        <f t="shared" si="66"/>
        <v>72</v>
      </c>
      <c r="R82" s="10">
        <v>46.99571396402803</v>
      </c>
      <c r="S82" s="12">
        <f t="shared" si="67"/>
        <v>0.13399999999999992</v>
      </c>
      <c r="T82" s="11">
        <f t="shared" si="62"/>
        <v>585597.7085947902</v>
      </c>
      <c r="U82" s="11">
        <f t="shared" si="38"/>
        <v>1015938.1524247462</v>
      </c>
      <c r="V82" s="11">
        <f t="shared" si="63"/>
        <v>1000</v>
      </c>
      <c r="W82" s="11">
        <f t="shared" si="64"/>
        <v>344555.6251164392</v>
      </c>
      <c r="X82" s="10">
        <f t="shared" si="45"/>
        <v>21.278536182372523</v>
      </c>
      <c r="Y82" s="10">
        <f t="shared" si="39"/>
        <v>21638.95527160503</v>
      </c>
      <c r="AA82" s="11">
        <f t="shared" si="46"/>
        <v>5000</v>
      </c>
      <c r="AB82" s="11">
        <f t="shared" si="40"/>
        <v>365000</v>
      </c>
      <c r="AC82" s="24"/>
      <c r="AD82" s="26" t="str">
        <f t="shared" si="47"/>
        <v>NA</v>
      </c>
      <c r="AE82" s="26" t="str">
        <f t="shared" si="48"/>
        <v>NA</v>
      </c>
      <c r="AF82" s="26" t="str">
        <f t="shared" si="49"/>
        <v>NA</v>
      </c>
      <c r="AG82" s="26">
        <f t="shared" si="50"/>
        <v>0</v>
      </c>
      <c r="AH82" s="26">
        <f t="shared" si="51"/>
        <v>0</v>
      </c>
      <c r="AI82" s="26">
        <f t="shared" si="52"/>
        <v>0</v>
      </c>
      <c r="AJ82" s="26">
        <f t="shared" si="53"/>
        <v>0</v>
      </c>
      <c r="AK82" s="26">
        <f t="shared" si="54"/>
        <v>0</v>
      </c>
      <c r="AL82" s="26">
        <f t="shared" si="55"/>
        <v>0</v>
      </c>
      <c r="AM82" s="26">
        <f t="shared" si="56"/>
        <v>0</v>
      </c>
    </row>
    <row r="83" spans="1:39" ht="14.25">
      <c r="A83" s="5">
        <f t="shared" si="65"/>
        <v>74</v>
      </c>
      <c r="B83">
        <v>51.6482896464668</v>
      </c>
      <c r="C83" s="6" t="str">
        <f t="shared" si="41"/>
        <v>NA</v>
      </c>
      <c r="D83" s="7" t="str">
        <f t="shared" si="57"/>
        <v>NA</v>
      </c>
      <c r="E83" s="8" t="str">
        <f t="shared" si="42"/>
        <v>NA</v>
      </c>
      <c r="F83" s="8" t="str">
        <f t="shared" si="58"/>
        <v>NA</v>
      </c>
      <c r="G83" s="8" t="str">
        <f t="shared" si="43"/>
        <v>NA</v>
      </c>
      <c r="H83" s="8" t="str">
        <f t="shared" si="34"/>
        <v>NA</v>
      </c>
      <c r="I83" s="15" t="str">
        <f t="shared" si="59"/>
        <v>NA</v>
      </c>
      <c r="J83" s="15" t="str">
        <f t="shared" si="35"/>
        <v>NA</v>
      </c>
      <c r="K83" s="19"/>
      <c r="L83" s="8" t="str">
        <f t="shared" si="44"/>
        <v>NA</v>
      </c>
      <c r="M83" s="8" t="str">
        <f t="shared" si="36"/>
        <v>NA</v>
      </c>
      <c r="N83" s="15" t="str">
        <f t="shared" si="60"/>
        <v>NA</v>
      </c>
      <c r="O83" s="14" t="str">
        <f t="shared" si="37"/>
        <v>NA</v>
      </c>
      <c r="P83" s="8" t="str">
        <f t="shared" si="61"/>
        <v>NA</v>
      </c>
      <c r="Q83" s="13">
        <f t="shared" si="66"/>
        <v>73</v>
      </c>
      <c r="R83" s="10">
        <v>51.6482896464668</v>
      </c>
      <c r="S83" s="12">
        <f t="shared" si="67"/>
        <v>0.09899999999999996</v>
      </c>
      <c r="T83" s="11">
        <f t="shared" si="62"/>
        <v>597980.1799522248</v>
      </c>
      <c r="U83" s="11">
        <f t="shared" si="38"/>
        <v>1117615.029514796</v>
      </c>
      <c r="V83" s="11">
        <f t="shared" si="63"/>
        <v>1000</v>
      </c>
      <c r="W83" s="11">
        <f t="shared" si="64"/>
        <v>345555.6251164392</v>
      </c>
      <c r="X83" s="10">
        <f t="shared" si="45"/>
        <v>19.361725370675636</v>
      </c>
      <c r="Y83" s="10">
        <f t="shared" si="39"/>
        <v>21658.316996975707</v>
      </c>
      <c r="AA83" s="11">
        <f t="shared" si="46"/>
        <v>5000</v>
      </c>
      <c r="AB83" s="11">
        <f t="shared" si="40"/>
        <v>370000</v>
      </c>
      <c r="AC83" s="24"/>
      <c r="AD83" s="26" t="str">
        <f t="shared" si="47"/>
        <v>NA</v>
      </c>
      <c r="AE83" s="26" t="str">
        <f t="shared" si="48"/>
        <v>NA</v>
      </c>
      <c r="AF83" s="26" t="str">
        <f t="shared" si="49"/>
        <v>NA</v>
      </c>
      <c r="AG83" s="26">
        <f t="shared" si="50"/>
        <v>0</v>
      </c>
      <c r="AH83" s="26">
        <f t="shared" si="51"/>
        <v>0</v>
      </c>
      <c r="AI83" s="26">
        <f t="shared" si="52"/>
        <v>0</v>
      </c>
      <c r="AJ83" s="26">
        <f t="shared" si="53"/>
        <v>0</v>
      </c>
      <c r="AK83" s="26">
        <f t="shared" si="54"/>
        <v>0</v>
      </c>
      <c r="AL83" s="26">
        <f t="shared" si="55"/>
        <v>0</v>
      </c>
      <c r="AM83" s="26">
        <f t="shared" si="56"/>
        <v>0</v>
      </c>
    </row>
    <row r="84" spans="1:39" ht="14.25">
      <c r="A84" s="5">
        <f t="shared" si="65"/>
        <v>75</v>
      </c>
      <c r="B84">
        <v>45.14060515101198</v>
      </c>
      <c r="C84" s="6" t="str">
        <f t="shared" si="41"/>
        <v>NA</v>
      </c>
      <c r="D84" s="7" t="str">
        <f t="shared" si="57"/>
        <v>NA</v>
      </c>
      <c r="E84" s="8" t="str">
        <f t="shared" si="42"/>
        <v>NA</v>
      </c>
      <c r="F84" s="8" t="str">
        <f t="shared" si="58"/>
        <v>NA</v>
      </c>
      <c r="G84" s="8" t="str">
        <f t="shared" si="43"/>
        <v>NA</v>
      </c>
      <c r="H84" s="8" t="str">
        <f t="shared" si="34"/>
        <v>NA</v>
      </c>
      <c r="I84" s="15" t="str">
        <f t="shared" si="59"/>
        <v>NA</v>
      </c>
      <c r="J84" s="15" t="str">
        <f t="shared" si="35"/>
        <v>NA</v>
      </c>
      <c r="K84" s="19"/>
      <c r="L84" s="8" t="str">
        <f t="shared" si="44"/>
        <v>NA</v>
      </c>
      <c r="M84" s="8" t="str">
        <f t="shared" si="36"/>
        <v>NA</v>
      </c>
      <c r="N84" s="15" t="str">
        <f t="shared" si="60"/>
        <v>NA</v>
      </c>
      <c r="O84" s="14" t="str">
        <f t="shared" si="37"/>
        <v>NA</v>
      </c>
      <c r="P84" s="8" t="str">
        <f t="shared" si="61"/>
        <v>NA</v>
      </c>
      <c r="Q84" s="13">
        <f t="shared" si="66"/>
        <v>74</v>
      </c>
      <c r="R84" s="10">
        <v>45.14060515101198</v>
      </c>
      <c r="S84" s="12">
        <f t="shared" si="67"/>
        <v>-0.12600000000000003</v>
      </c>
      <c r="T84" s="11">
        <f t="shared" si="62"/>
        <v>610517.4322016279</v>
      </c>
      <c r="U84" s="11">
        <f t="shared" si="38"/>
        <v>977669.5357959318</v>
      </c>
      <c r="V84" s="11">
        <f t="shared" si="63"/>
        <v>1000</v>
      </c>
      <c r="W84" s="11">
        <f t="shared" si="64"/>
        <v>346555.6251164392</v>
      </c>
      <c r="X84" s="10">
        <f t="shared" si="45"/>
        <v>22.15300385660828</v>
      </c>
      <c r="Y84" s="10">
        <f t="shared" si="39"/>
        <v>21680.470000832316</v>
      </c>
      <c r="AA84" s="11">
        <f t="shared" si="46"/>
        <v>5000</v>
      </c>
      <c r="AB84" s="11">
        <f t="shared" si="40"/>
        <v>375000</v>
      </c>
      <c r="AC84" s="24"/>
      <c r="AD84" s="26" t="str">
        <f t="shared" si="47"/>
        <v>NA</v>
      </c>
      <c r="AE84" s="26" t="str">
        <f t="shared" si="48"/>
        <v>NA</v>
      </c>
      <c r="AF84" s="26" t="str">
        <f t="shared" si="49"/>
        <v>NA</v>
      </c>
      <c r="AG84" s="26">
        <f t="shared" si="50"/>
        <v>0</v>
      </c>
      <c r="AH84" s="26">
        <f t="shared" si="51"/>
        <v>0</v>
      </c>
      <c r="AI84" s="26">
        <f t="shared" si="52"/>
        <v>0</v>
      </c>
      <c r="AJ84" s="26">
        <f t="shared" si="53"/>
        <v>0</v>
      </c>
      <c r="AK84" s="26">
        <f t="shared" si="54"/>
        <v>0</v>
      </c>
      <c r="AL84" s="26">
        <f t="shared" si="55"/>
        <v>0</v>
      </c>
      <c r="AM84" s="26">
        <f t="shared" si="56"/>
        <v>0</v>
      </c>
    </row>
    <row r="85" spans="1:39" ht="14.25">
      <c r="A85" s="5">
        <f t="shared" si="65"/>
        <v>76</v>
      </c>
      <c r="B85">
        <v>47.081651172505495</v>
      </c>
      <c r="C85" s="6" t="str">
        <f t="shared" si="41"/>
        <v>NA</v>
      </c>
      <c r="D85" s="7" t="str">
        <f t="shared" si="57"/>
        <v>NA</v>
      </c>
      <c r="E85" s="8" t="str">
        <f t="shared" si="42"/>
        <v>NA</v>
      </c>
      <c r="F85" s="8" t="str">
        <f t="shared" si="58"/>
        <v>NA</v>
      </c>
      <c r="G85" s="8" t="str">
        <f t="shared" si="43"/>
        <v>NA</v>
      </c>
      <c r="H85" s="8" t="str">
        <f t="shared" si="34"/>
        <v>NA</v>
      </c>
      <c r="I85" s="15" t="str">
        <f t="shared" si="59"/>
        <v>NA</v>
      </c>
      <c r="J85" s="15" t="str">
        <f t="shared" si="35"/>
        <v>NA</v>
      </c>
      <c r="K85" s="19"/>
      <c r="L85" s="8" t="str">
        <f t="shared" si="44"/>
        <v>NA</v>
      </c>
      <c r="M85" s="8" t="str">
        <f t="shared" si="36"/>
        <v>NA</v>
      </c>
      <c r="N85" s="15" t="str">
        <f t="shared" si="60"/>
        <v>NA</v>
      </c>
      <c r="O85" s="14" t="str">
        <f t="shared" si="37"/>
        <v>NA</v>
      </c>
      <c r="P85" s="8" t="str">
        <f t="shared" si="61"/>
        <v>NA</v>
      </c>
      <c r="Q85" s="13">
        <f t="shared" si="66"/>
        <v>75</v>
      </c>
      <c r="R85" s="10">
        <v>47.081651172505495</v>
      </c>
      <c r="S85" s="12">
        <f t="shared" si="67"/>
        <v>0.04299999999999995</v>
      </c>
      <c r="T85" s="11">
        <f t="shared" si="62"/>
        <v>623211.400104148</v>
      </c>
      <c r="U85" s="11">
        <f t="shared" si="38"/>
        <v>1020752.3258351568</v>
      </c>
      <c r="V85" s="11">
        <f t="shared" si="63"/>
        <v>1000</v>
      </c>
      <c r="W85" s="11">
        <f t="shared" si="64"/>
        <v>347555.6251164392</v>
      </c>
      <c r="X85" s="10">
        <f t="shared" si="45"/>
        <v>21.239696890324335</v>
      </c>
      <c r="Y85" s="10">
        <f t="shared" si="39"/>
        <v>21701.70969772264</v>
      </c>
      <c r="AA85" s="11">
        <f t="shared" si="46"/>
        <v>5000</v>
      </c>
      <c r="AB85" s="11">
        <f t="shared" si="40"/>
        <v>380000</v>
      </c>
      <c r="AC85" s="24"/>
      <c r="AD85" s="26" t="str">
        <f t="shared" si="47"/>
        <v>NA</v>
      </c>
      <c r="AE85" s="26" t="str">
        <f t="shared" si="48"/>
        <v>NA</v>
      </c>
      <c r="AF85" s="26" t="str">
        <f t="shared" si="49"/>
        <v>NA</v>
      </c>
      <c r="AG85" s="26">
        <f t="shared" si="50"/>
        <v>0</v>
      </c>
      <c r="AH85" s="26">
        <f t="shared" si="51"/>
        <v>0</v>
      </c>
      <c r="AI85" s="26">
        <f t="shared" si="52"/>
        <v>0</v>
      </c>
      <c r="AJ85" s="26">
        <f t="shared" si="53"/>
        <v>0</v>
      </c>
      <c r="AK85" s="26">
        <f t="shared" si="54"/>
        <v>0</v>
      </c>
      <c r="AL85" s="26">
        <f t="shared" si="55"/>
        <v>0</v>
      </c>
      <c r="AM85" s="26">
        <f t="shared" si="56"/>
        <v>0</v>
      </c>
    </row>
    <row r="86" spans="1:39" ht="14.25">
      <c r="A86" s="5">
        <f t="shared" si="65"/>
        <v>77</v>
      </c>
      <c r="B86">
        <v>49.20032547526824</v>
      </c>
      <c r="C86" s="6" t="str">
        <f t="shared" si="41"/>
        <v>NA</v>
      </c>
      <c r="D86" s="7" t="str">
        <f t="shared" si="57"/>
        <v>NA</v>
      </c>
      <c r="E86" s="8" t="str">
        <f t="shared" si="42"/>
        <v>NA</v>
      </c>
      <c r="F86" s="8" t="str">
        <f t="shared" si="58"/>
        <v>NA</v>
      </c>
      <c r="G86" s="8" t="str">
        <f t="shared" si="43"/>
        <v>NA</v>
      </c>
      <c r="H86" s="8" t="str">
        <f t="shared" si="34"/>
        <v>NA</v>
      </c>
      <c r="I86" s="15" t="str">
        <f t="shared" si="59"/>
        <v>NA</v>
      </c>
      <c r="J86" s="15" t="str">
        <f t="shared" si="35"/>
        <v>NA</v>
      </c>
      <c r="K86" s="19"/>
      <c r="L86" s="8" t="str">
        <f t="shared" si="44"/>
        <v>NA</v>
      </c>
      <c r="M86" s="8" t="str">
        <f t="shared" si="36"/>
        <v>NA</v>
      </c>
      <c r="N86" s="15" t="str">
        <f t="shared" si="60"/>
        <v>NA</v>
      </c>
      <c r="O86" s="14" t="str">
        <f t="shared" si="37"/>
        <v>NA</v>
      </c>
      <c r="P86" s="8" t="str">
        <f t="shared" si="61"/>
        <v>NA</v>
      </c>
      <c r="Q86" s="13">
        <f t="shared" si="66"/>
        <v>76</v>
      </c>
      <c r="R86" s="10">
        <v>49.20032547526824</v>
      </c>
      <c r="S86" s="12">
        <f t="shared" si="67"/>
        <v>0.04499999999999988</v>
      </c>
      <c r="T86" s="11">
        <f t="shared" si="62"/>
        <v>636064.04260545</v>
      </c>
      <c r="U86" s="11">
        <f t="shared" si="38"/>
        <v>1067731.1804977388</v>
      </c>
      <c r="V86" s="11">
        <f t="shared" si="63"/>
        <v>1000</v>
      </c>
      <c r="W86" s="11">
        <f t="shared" si="64"/>
        <v>348555.6251164392</v>
      </c>
      <c r="X86" s="10">
        <f t="shared" si="45"/>
        <v>20.325068794568743</v>
      </c>
      <c r="Y86" s="10">
        <f t="shared" si="39"/>
        <v>21722.03476651721</v>
      </c>
      <c r="AA86" s="11">
        <f t="shared" si="46"/>
        <v>5000</v>
      </c>
      <c r="AB86" s="11">
        <f t="shared" si="40"/>
        <v>385000</v>
      </c>
      <c r="AC86" s="24"/>
      <c r="AD86" s="26" t="str">
        <f t="shared" si="47"/>
        <v>NA</v>
      </c>
      <c r="AE86" s="26" t="str">
        <f t="shared" si="48"/>
        <v>NA</v>
      </c>
      <c r="AF86" s="26" t="str">
        <f t="shared" si="49"/>
        <v>NA</v>
      </c>
      <c r="AG86" s="26">
        <f t="shared" si="50"/>
        <v>0</v>
      </c>
      <c r="AH86" s="26">
        <f t="shared" si="51"/>
        <v>0</v>
      </c>
      <c r="AI86" s="26">
        <f t="shared" si="52"/>
        <v>0</v>
      </c>
      <c r="AJ86" s="26">
        <f t="shared" si="53"/>
        <v>0</v>
      </c>
      <c r="AK86" s="26">
        <f t="shared" si="54"/>
        <v>0</v>
      </c>
      <c r="AL86" s="26">
        <f t="shared" si="55"/>
        <v>0</v>
      </c>
      <c r="AM86" s="26">
        <f t="shared" si="56"/>
        <v>0</v>
      </c>
    </row>
    <row r="87" spans="1:39" ht="14.25">
      <c r="A87" s="5">
        <f t="shared" si="65"/>
        <v>78</v>
      </c>
      <c r="B87">
        <v>47.625915060059654</v>
      </c>
      <c r="C87" s="6" t="str">
        <f t="shared" si="41"/>
        <v>NA</v>
      </c>
      <c r="D87" s="7" t="str">
        <f t="shared" si="57"/>
        <v>NA</v>
      </c>
      <c r="E87" s="8" t="str">
        <f t="shared" si="42"/>
        <v>NA</v>
      </c>
      <c r="F87" s="8" t="str">
        <f t="shared" si="58"/>
        <v>NA</v>
      </c>
      <c r="G87" s="8" t="str">
        <f t="shared" si="43"/>
        <v>NA</v>
      </c>
      <c r="H87" s="8" t="str">
        <f aca="true" t="shared" si="68" ref="H87:H150">IF(C87="NA","NA",IF(H86="NA",G87,H86+G87))</f>
        <v>NA</v>
      </c>
      <c r="I87" s="15" t="str">
        <f t="shared" si="59"/>
        <v>NA</v>
      </c>
      <c r="J87" s="15" t="str">
        <f aca="true" t="shared" si="69" ref="J87:J150">IF(C87="NA","NA",IF(J86="NA",I87,J86+I87))</f>
        <v>NA</v>
      </c>
      <c r="K87" s="19"/>
      <c r="L87" s="8" t="str">
        <f t="shared" si="44"/>
        <v>NA</v>
      </c>
      <c r="M87" s="8" t="str">
        <f aca="true" t="shared" si="70" ref="M87:M150">IF(C87="NA","NA",IF(M86="NA",L87,M86+L87))</f>
        <v>NA</v>
      </c>
      <c r="N87" s="15" t="str">
        <f t="shared" si="60"/>
        <v>NA</v>
      </c>
      <c r="O87" s="14" t="str">
        <f aca="true" t="shared" si="71" ref="O87:O150">IF(C87="NA","NA",IF(O86="NA",N87,O86+N87))</f>
        <v>NA</v>
      </c>
      <c r="P87" s="8" t="str">
        <f t="shared" si="61"/>
        <v>NA</v>
      </c>
      <c r="Q87" s="13">
        <f t="shared" si="66"/>
        <v>77</v>
      </c>
      <c r="R87" s="10">
        <v>47.625915060059654</v>
      </c>
      <c r="S87" s="12">
        <f t="shared" si="67"/>
        <v>-0.03199999999999998</v>
      </c>
      <c r="T87" s="11">
        <f t="shared" si="62"/>
        <v>649077.3431380179</v>
      </c>
      <c r="U87" s="11">
        <f t="shared" si="38"/>
        <v>1034531.7827218111</v>
      </c>
      <c r="V87" s="11">
        <f t="shared" si="63"/>
        <v>1000</v>
      </c>
      <c r="W87" s="11">
        <f t="shared" si="64"/>
        <v>349555.6251164392</v>
      </c>
      <c r="X87" s="10">
        <f t="shared" si="45"/>
        <v>20.996971895215644</v>
      </c>
      <c r="Y87" s="10">
        <f t="shared" si="39"/>
        <v>21743.031738412425</v>
      </c>
      <c r="AA87" s="11">
        <f t="shared" si="46"/>
        <v>5000</v>
      </c>
      <c r="AB87" s="11">
        <f t="shared" si="40"/>
        <v>390000</v>
      </c>
      <c r="AC87" s="24"/>
      <c r="AD87" s="26" t="str">
        <f t="shared" si="47"/>
        <v>NA</v>
      </c>
      <c r="AE87" s="26" t="str">
        <f t="shared" si="48"/>
        <v>NA</v>
      </c>
      <c r="AF87" s="26" t="str">
        <f t="shared" si="49"/>
        <v>NA</v>
      </c>
      <c r="AG87" s="26">
        <f t="shared" si="50"/>
        <v>0</v>
      </c>
      <c r="AH87" s="26">
        <f t="shared" si="51"/>
        <v>0</v>
      </c>
      <c r="AI87" s="26">
        <f t="shared" si="52"/>
        <v>0</v>
      </c>
      <c r="AJ87" s="26">
        <f t="shared" si="53"/>
        <v>0</v>
      </c>
      <c r="AK87" s="26">
        <f t="shared" si="54"/>
        <v>0</v>
      </c>
      <c r="AL87" s="26">
        <f t="shared" si="55"/>
        <v>0</v>
      </c>
      <c r="AM87" s="26">
        <f t="shared" si="56"/>
        <v>0</v>
      </c>
    </row>
    <row r="88" spans="1:39" ht="14.25">
      <c r="A88" s="5">
        <f t="shared" si="65"/>
        <v>79</v>
      </c>
      <c r="B88">
        <v>46.91152633415876</v>
      </c>
      <c r="C88" s="6" t="str">
        <f t="shared" si="41"/>
        <v>NA</v>
      </c>
      <c r="D88" s="7" t="str">
        <f t="shared" si="57"/>
        <v>NA</v>
      </c>
      <c r="E88" s="8" t="str">
        <f t="shared" si="42"/>
        <v>NA</v>
      </c>
      <c r="F88" s="8" t="str">
        <f t="shared" si="58"/>
        <v>NA</v>
      </c>
      <c r="G88" s="8" t="str">
        <f t="shared" si="43"/>
        <v>NA</v>
      </c>
      <c r="H88" s="8" t="str">
        <f t="shared" si="68"/>
        <v>NA</v>
      </c>
      <c r="I88" s="15" t="str">
        <f t="shared" si="59"/>
        <v>NA</v>
      </c>
      <c r="J88" s="15" t="str">
        <f t="shared" si="69"/>
        <v>NA</v>
      </c>
      <c r="K88" s="19"/>
      <c r="L88" s="8" t="str">
        <f t="shared" si="44"/>
        <v>NA</v>
      </c>
      <c r="M88" s="8" t="str">
        <f t="shared" si="70"/>
        <v>NA</v>
      </c>
      <c r="N88" s="15" t="str">
        <f t="shared" si="60"/>
        <v>NA</v>
      </c>
      <c r="O88" s="14" t="str">
        <f t="shared" si="71"/>
        <v>NA</v>
      </c>
      <c r="P88" s="8" t="str">
        <f t="shared" si="61"/>
        <v>NA</v>
      </c>
      <c r="Q88" s="13">
        <f t="shared" si="66"/>
        <v>78</v>
      </c>
      <c r="R88" s="10">
        <v>46.91152633415876</v>
      </c>
      <c r="S88" s="12">
        <f t="shared" si="67"/>
        <v>-0.01500000000000003</v>
      </c>
      <c r="T88" s="11">
        <f t="shared" si="62"/>
        <v>662253.3099272434</v>
      </c>
      <c r="U88" s="11">
        <f t="shared" si="38"/>
        <v>1019998.8059809839</v>
      </c>
      <c r="V88" s="11">
        <f t="shared" si="63"/>
        <v>1000</v>
      </c>
      <c r="W88" s="11">
        <f t="shared" si="64"/>
        <v>350555.6251164392</v>
      </c>
      <c r="X88" s="10">
        <f t="shared" si="45"/>
        <v>21.316722736259536</v>
      </c>
      <c r="Y88" s="10">
        <f t="shared" si="39"/>
        <v>21764.348461148686</v>
      </c>
      <c r="AA88" s="11">
        <f t="shared" si="46"/>
        <v>5000</v>
      </c>
      <c r="AB88" s="11">
        <f t="shared" si="40"/>
        <v>395000</v>
      </c>
      <c r="AC88" s="24"/>
      <c r="AD88" s="26" t="str">
        <f t="shared" si="47"/>
        <v>NA</v>
      </c>
      <c r="AE88" s="26" t="str">
        <f t="shared" si="48"/>
        <v>NA</v>
      </c>
      <c r="AF88" s="26" t="str">
        <f t="shared" si="49"/>
        <v>NA</v>
      </c>
      <c r="AG88" s="26">
        <f t="shared" si="50"/>
        <v>0</v>
      </c>
      <c r="AH88" s="26">
        <f t="shared" si="51"/>
        <v>0</v>
      </c>
      <c r="AI88" s="26">
        <f t="shared" si="52"/>
        <v>0</v>
      </c>
      <c r="AJ88" s="26">
        <f t="shared" si="53"/>
        <v>0</v>
      </c>
      <c r="AK88" s="26">
        <f t="shared" si="54"/>
        <v>0</v>
      </c>
      <c r="AL88" s="26">
        <f t="shared" si="55"/>
        <v>0</v>
      </c>
      <c r="AM88" s="26">
        <f t="shared" si="56"/>
        <v>0</v>
      </c>
    </row>
    <row r="89" spans="1:39" ht="14.25">
      <c r="A89" s="5">
        <f t="shared" si="65"/>
        <v>80</v>
      </c>
      <c r="B89">
        <v>43.1116927010919</v>
      </c>
      <c r="C89" s="6" t="str">
        <f t="shared" si="41"/>
        <v>NA</v>
      </c>
      <c r="D89" s="7" t="str">
        <f t="shared" si="57"/>
        <v>NA</v>
      </c>
      <c r="E89" s="8" t="str">
        <f t="shared" si="42"/>
        <v>NA</v>
      </c>
      <c r="F89" s="8" t="str">
        <f t="shared" si="58"/>
        <v>NA</v>
      </c>
      <c r="G89" s="8" t="str">
        <f t="shared" si="43"/>
        <v>NA</v>
      </c>
      <c r="H89" s="8" t="str">
        <f t="shared" si="68"/>
        <v>NA</v>
      </c>
      <c r="I89" s="15" t="str">
        <f t="shared" si="59"/>
        <v>NA</v>
      </c>
      <c r="J89" s="15" t="str">
        <f t="shared" si="69"/>
        <v>NA</v>
      </c>
      <c r="K89" s="19"/>
      <c r="L89" s="8" t="str">
        <f t="shared" si="44"/>
        <v>NA</v>
      </c>
      <c r="M89" s="8" t="str">
        <f t="shared" si="70"/>
        <v>NA</v>
      </c>
      <c r="N89" s="15" t="str">
        <f t="shared" si="60"/>
        <v>NA</v>
      </c>
      <c r="O89" s="14" t="str">
        <f t="shared" si="71"/>
        <v>NA</v>
      </c>
      <c r="P89" s="8" t="str">
        <f t="shared" si="61"/>
        <v>NA</v>
      </c>
      <c r="Q89" s="13">
        <f t="shared" si="66"/>
        <v>79</v>
      </c>
      <c r="R89" s="10">
        <v>43.1116927010919</v>
      </c>
      <c r="S89" s="12">
        <f t="shared" si="67"/>
        <v>-0.08100000000000003</v>
      </c>
      <c r="T89" s="11">
        <f t="shared" si="62"/>
        <v>675593.9763013335</v>
      </c>
      <c r="U89" s="11">
        <f t="shared" si="38"/>
        <v>938297.9026965242</v>
      </c>
      <c r="V89" s="11">
        <f t="shared" si="63"/>
        <v>1000</v>
      </c>
      <c r="W89" s="11">
        <f t="shared" si="64"/>
        <v>351555.6251164392</v>
      </c>
      <c r="X89" s="10">
        <f t="shared" si="45"/>
        <v>23.19556336916163</v>
      </c>
      <c r="Y89" s="10">
        <f t="shared" si="39"/>
        <v>21787.544024517847</v>
      </c>
      <c r="AA89" s="11">
        <f t="shared" si="46"/>
        <v>5000</v>
      </c>
      <c r="AB89" s="11">
        <f t="shared" si="40"/>
        <v>400000</v>
      </c>
      <c r="AC89" s="24"/>
      <c r="AD89" s="26" t="str">
        <f t="shared" si="47"/>
        <v>NA</v>
      </c>
      <c r="AE89" s="26" t="str">
        <f t="shared" si="48"/>
        <v>NA</v>
      </c>
      <c r="AF89" s="26" t="str">
        <f t="shared" si="49"/>
        <v>NA</v>
      </c>
      <c r="AG89" s="26">
        <f t="shared" si="50"/>
        <v>0</v>
      </c>
      <c r="AH89" s="26">
        <f t="shared" si="51"/>
        <v>0</v>
      </c>
      <c r="AI89" s="26">
        <f t="shared" si="52"/>
        <v>0</v>
      </c>
      <c r="AJ89" s="26">
        <f t="shared" si="53"/>
        <v>0</v>
      </c>
      <c r="AK89" s="26">
        <f t="shared" si="54"/>
        <v>0</v>
      </c>
      <c r="AL89" s="26">
        <f t="shared" si="55"/>
        <v>0</v>
      </c>
      <c r="AM89" s="26">
        <f t="shared" si="56"/>
        <v>0</v>
      </c>
    </row>
    <row r="90" spans="1:39" ht="14.25">
      <c r="A90" s="5">
        <f t="shared" si="65"/>
        <v>81</v>
      </c>
      <c r="B90">
        <v>46.258846268271604</v>
      </c>
      <c r="C90" s="6" t="str">
        <f t="shared" si="41"/>
        <v>NA</v>
      </c>
      <c r="D90" s="7" t="str">
        <f t="shared" si="57"/>
        <v>NA</v>
      </c>
      <c r="E90" s="8" t="str">
        <f t="shared" si="42"/>
        <v>NA</v>
      </c>
      <c r="F90" s="8" t="str">
        <f t="shared" si="58"/>
        <v>NA</v>
      </c>
      <c r="G90" s="8" t="str">
        <f t="shared" si="43"/>
        <v>NA</v>
      </c>
      <c r="H90" s="8" t="str">
        <f t="shared" si="68"/>
        <v>NA</v>
      </c>
      <c r="I90" s="15" t="str">
        <f t="shared" si="59"/>
        <v>NA</v>
      </c>
      <c r="J90" s="15" t="str">
        <f t="shared" si="69"/>
        <v>NA</v>
      </c>
      <c r="K90" s="19"/>
      <c r="L90" s="8" t="str">
        <f t="shared" si="44"/>
        <v>NA</v>
      </c>
      <c r="M90" s="8" t="str">
        <f t="shared" si="70"/>
        <v>NA</v>
      </c>
      <c r="N90" s="15" t="str">
        <f t="shared" si="60"/>
        <v>NA</v>
      </c>
      <c r="O90" s="14" t="str">
        <f t="shared" si="71"/>
        <v>NA</v>
      </c>
      <c r="P90" s="8" t="str">
        <f t="shared" si="61"/>
        <v>NA</v>
      </c>
      <c r="Q90" s="13">
        <f t="shared" si="66"/>
        <v>80</v>
      </c>
      <c r="R90" s="10">
        <v>46.258846268271604</v>
      </c>
      <c r="S90" s="12">
        <f t="shared" si="67"/>
        <v>0.07299999999999997</v>
      </c>
      <c r="T90" s="11">
        <f t="shared" si="62"/>
        <v>689101.4010051006</v>
      </c>
      <c r="U90" s="11">
        <f t="shared" si="38"/>
        <v>1007866.6495933704</v>
      </c>
      <c r="V90" s="11">
        <f t="shared" si="63"/>
        <v>1000</v>
      </c>
      <c r="W90" s="11">
        <f t="shared" si="64"/>
        <v>352555.6251164392</v>
      </c>
      <c r="X90" s="10">
        <f t="shared" si="45"/>
        <v>21.61748683053274</v>
      </c>
      <c r="Y90" s="10">
        <f t="shared" si="39"/>
        <v>21809.16151134838</v>
      </c>
      <c r="AA90" s="11">
        <f t="shared" si="46"/>
        <v>5000</v>
      </c>
      <c r="AB90" s="11">
        <f t="shared" si="40"/>
        <v>405000</v>
      </c>
      <c r="AC90" s="24"/>
      <c r="AD90" s="26" t="str">
        <f t="shared" si="47"/>
        <v>NA</v>
      </c>
      <c r="AE90" s="26" t="str">
        <f t="shared" si="48"/>
        <v>NA</v>
      </c>
      <c r="AF90" s="26" t="str">
        <f t="shared" si="49"/>
        <v>NA</v>
      </c>
      <c r="AG90" s="26">
        <f t="shared" si="50"/>
        <v>0</v>
      </c>
      <c r="AH90" s="26">
        <f t="shared" si="51"/>
        <v>0</v>
      </c>
      <c r="AI90" s="26">
        <f t="shared" si="52"/>
        <v>0</v>
      </c>
      <c r="AJ90" s="26">
        <f t="shared" si="53"/>
        <v>0</v>
      </c>
      <c r="AK90" s="26">
        <f t="shared" si="54"/>
        <v>0</v>
      </c>
      <c r="AL90" s="26">
        <f t="shared" si="55"/>
        <v>0</v>
      </c>
      <c r="AM90" s="26">
        <f t="shared" si="56"/>
        <v>0</v>
      </c>
    </row>
    <row r="91" spans="1:39" ht="14.25">
      <c r="A91" s="5">
        <f t="shared" si="65"/>
        <v>82</v>
      </c>
      <c r="B91">
        <v>45.24115165036963</v>
      </c>
      <c r="C91" s="6" t="str">
        <f t="shared" si="41"/>
        <v>NA</v>
      </c>
      <c r="D91" s="7" t="str">
        <f t="shared" si="57"/>
        <v>NA</v>
      </c>
      <c r="E91" s="8" t="str">
        <f t="shared" si="42"/>
        <v>NA</v>
      </c>
      <c r="F91" s="8" t="str">
        <f t="shared" si="58"/>
        <v>NA</v>
      </c>
      <c r="G91" s="8" t="str">
        <f t="shared" si="43"/>
        <v>NA</v>
      </c>
      <c r="H91" s="8" t="str">
        <f t="shared" si="68"/>
        <v>NA</v>
      </c>
      <c r="I91" s="15" t="str">
        <f t="shared" si="59"/>
        <v>NA</v>
      </c>
      <c r="J91" s="15" t="str">
        <f t="shared" si="69"/>
        <v>NA</v>
      </c>
      <c r="K91" s="19"/>
      <c r="L91" s="8" t="str">
        <f t="shared" si="44"/>
        <v>NA</v>
      </c>
      <c r="M91" s="8" t="str">
        <f t="shared" si="70"/>
        <v>NA</v>
      </c>
      <c r="N91" s="15" t="str">
        <f t="shared" si="60"/>
        <v>NA</v>
      </c>
      <c r="O91" s="14" t="str">
        <f t="shared" si="71"/>
        <v>NA</v>
      </c>
      <c r="P91" s="8" t="str">
        <f t="shared" si="61"/>
        <v>NA</v>
      </c>
      <c r="Q91" s="13">
        <f t="shared" si="66"/>
        <v>81</v>
      </c>
      <c r="R91" s="10">
        <v>45.24115165036963</v>
      </c>
      <c r="S91" s="12">
        <f t="shared" si="67"/>
        <v>-0.021999999999999964</v>
      </c>
      <c r="T91" s="11">
        <f t="shared" si="62"/>
        <v>702777.6685176642</v>
      </c>
      <c r="U91" s="11">
        <f t="shared" si="38"/>
        <v>986671.5833023163</v>
      </c>
      <c r="V91" s="11">
        <f t="shared" si="63"/>
        <v>1000</v>
      </c>
      <c r="W91" s="11">
        <f t="shared" si="64"/>
        <v>353555.6251164392</v>
      </c>
      <c r="X91" s="10">
        <f t="shared" si="45"/>
        <v>22.1037697653709</v>
      </c>
      <c r="Y91" s="10">
        <f t="shared" si="39"/>
        <v>21831.26528111375</v>
      </c>
      <c r="AA91" s="11">
        <f t="shared" si="46"/>
        <v>5000</v>
      </c>
      <c r="AB91" s="11">
        <f t="shared" si="40"/>
        <v>410000</v>
      </c>
      <c r="AC91" s="24"/>
      <c r="AD91" s="26" t="str">
        <f t="shared" si="47"/>
        <v>NA</v>
      </c>
      <c r="AE91" s="26" t="str">
        <f t="shared" si="48"/>
        <v>NA</v>
      </c>
      <c r="AF91" s="26" t="str">
        <f t="shared" si="49"/>
        <v>NA</v>
      </c>
      <c r="AG91" s="26">
        <f t="shared" si="50"/>
        <v>0</v>
      </c>
      <c r="AH91" s="26">
        <f t="shared" si="51"/>
        <v>0</v>
      </c>
      <c r="AI91" s="26">
        <f t="shared" si="52"/>
        <v>0</v>
      </c>
      <c r="AJ91" s="26">
        <f t="shared" si="53"/>
        <v>0</v>
      </c>
      <c r="AK91" s="26">
        <f t="shared" si="54"/>
        <v>0</v>
      </c>
      <c r="AL91" s="26">
        <f t="shared" si="55"/>
        <v>0</v>
      </c>
      <c r="AM91" s="26">
        <f t="shared" si="56"/>
        <v>0</v>
      </c>
    </row>
    <row r="92" spans="1:39" ht="14.25">
      <c r="A92" s="5">
        <f t="shared" si="65"/>
        <v>83</v>
      </c>
      <c r="B92">
        <v>39.26931963252084</v>
      </c>
      <c r="C92" s="6" t="str">
        <f t="shared" si="41"/>
        <v>NA</v>
      </c>
      <c r="D92" s="7" t="str">
        <f t="shared" si="57"/>
        <v>NA</v>
      </c>
      <c r="E92" s="8" t="str">
        <f t="shared" si="42"/>
        <v>NA</v>
      </c>
      <c r="F92" s="8" t="str">
        <f t="shared" si="58"/>
        <v>NA</v>
      </c>
      <c r="G92" s="8" t="str">
        <f t="shared" si="43"/>
        <v>NA</v>
      </c>
      <c r="H92" s="8" t="str">
        <f t="shared" si="68"/>
        <v>NA</v>
      </c>
      <c r="I92" s="15" t="str">
        <f t="shared" si="59"/>
        <v>NA</v>
      </c>
      <c r="J92" s="15" t="str">
        <f t="shared" si="69"/>
        <v>NA</v>
      </c>
      <c r="K92" s="19"/>
      <c r="L92" s="8" t="str">
        <f t="shared" si="44"/>
        <v>NA</v>
      </c>
      <c r="M92" s="8" t="str">
        <f t="shared" si="70"/>
        <v>NA</v>
      </c>
      <c r="N92" s="15" t="str">
        <f t="shared" si="60"/>
        <v>NA</v>
      </c>
      <c r="O92" s="14" t="str">
        <f t="shared" si="71"/>
        <v>NA</v>
      </c>
      <c r="P92" s="8" t="str">
        <f t="shared" si="61"/>
        <v>NA</v>
      </c>
      <c r="Q92" s="13">
        <f t="shared" si="66"/>
        <v>82</v>
      </c>
      <c r="R92" s="10">
        <v>39.26931963252084</v>
      </c>
      <c r="S92" s="12">
        <f t="shared" si="67"/>
        <v>-0.13199999999999998</v>
      </c>
      <c r="T92" s="11">
        <f t="shared" si="62"/>
        <v>716624.8893741352</v>
      </c>
      <c r="U92" s="11">
        <f t="shared" si="38"/>
        <v>857298.9343064105</v>
      </c>
      <c r="V92" s="11">
        <f t="shared" si="63"/>
        <v>1000</v>
      </c>
      <c r="W92" s="11">
        <f t="shared" si="64"/>
        <v>354555.6251164392</v>
      </c>
      <c r="X92" s="10">
        <f t="shared" si="45"/>
        <v>25.465172540749883</v>
      </c>
      <c r="Y92" s="10">
        <f t="shared" si="39"/>
        <v>21856.730453654498</v>
      </c>
      <c r="AA92" s="11">
        <f t="shared" si="46"/>
        <v>5000</v>
      </c>
      <c r="AB92" s="11">
        <f t="shared" si="40"/>
        <v>415000</v>
      </c>
      <c r="AC92" s="24"/>
      <c r="AD92" s="26" t="str">
        <f t="shared" si="47"/>
        <v>NA</v>
      </c>
      <c r="AE92" s="26" t="str">
        <f t="shared" si="48"/>
        <v>NA</v>
      </c>
      <c r="AF92" s="26" t="str">
        <f t="shared" si="49"/>
        <v>NA</v>
      </c>
      <c r="AG92" s="26">
        <f t="shared" si="50"/>
        <v>0</v>
      </c>
      <c r="AH92" s="26">
        <f t="shared" si="51"/>
        <v>0</v>
      </c>
      <c r="AI92" s="26">
        <f t="shared" si="52"/>
        <v>0</v>
      </c>
      <c r="AJ92" s="26">
        <f t="shared" si="53"/>
        <v>0</v>
      </c>
      <c r="AK92" s="26">
        <f t="shared" si="54"/>
        <v>0</v>
      </c>
      <c r="AL92" s="26">
        <f t="shared" si="55"/>
        <v>0</v>
      </c>
      <c r="AM92" s="26">
        <f t="shared" si="56"/>
        <v>0</v>
      </c>
    </row>
    <row r="93" spans="1:39" ht="14.25">
      <c r="A93" s="5">
        <f t="shared" si="65"/>
        <v>84</v>
      </c>
      <c r="B93">
        <v>41.19351629451436</v>
      </c>
      <c r="C93" s="6" t="str">
        <f t="shared" si="41"/>
        <v>NA</v>
      </c>
      <c r="D93" s="7" t="str">
        <f t="shared" si="57"/>
        <v>NA</v>
      </c>
      <c r="E93" s="8" t="str">
        <f t="shared" si="42"/>
        <v>NA</v>
      </c>
      <c r="F93" s="8" t="str">
        <f t="shared" si="58"/>
        <v>NA</v>
      </c>
      <c r="G93" s="8" t="str">
        <f t="shared" si="43"/>
        <v>NA</v>
      </c>
      <c r="H93" s="8" t="str">
        <f t="shared" si="68"/>
        <v>NA</v>
      </c>
      <c r="I93" s="15" t="str">
        <f t="shared" si="59"/>
        <v>NA</v>
      </c>
      <c r="J93" s="15" t="str">
        <f t="shared" si="69"/>
        <v>NA</v>
      </c>
      <c r="K93" s="19"/>
      <c r="L93" s="8" t="str">
        <f t="shared" si="44"/>
        <v>NA</v>
      </c>
      <c r="M93" s="8" t="str">
        <f t="shared" si="70"/>
        <v>NA</v>
      </c>
      <c r="N93" s="15" t="str">
        <f t="shared" si="60"/>
        <v>NA</v>
      </c>
      <c r="O93" s="14" t="str">
        <f t="shared" si="71"/>
        <v>NA</v>
      </c>
      <c r="P93" s="8" t="str">
        <f t="shared" si="61"/>
        <v>NA</v>
      </c>
      <c r="Q93" s="13">
        <f t="shared" si="66"/>
        <v>83</v>
      </c>
      <c r="R93" s="10">
        <v>41.19351629451436</v>
      </c>
      <c r="S93" s="12">
        <f t="shared" si="67"/>
        <v>0.04899999999999997</v>
      </c>
      <c r="T93" s="11">
        <f t="shared" si="62"/>
        <v>730645.2004913117</v>
      </c>
      <c r="U93" s="11">
        <f t="shared" si="38"/>
        <v>900355.5820874246</v>
      </c>
      <c r="V93" s="11">
        <f t="shared" si="63"/>
        <v>1000</v>
      </c>
      <c r="W93" s="11">
        <f t="shared" si="64"/>
        <v>355555.6251164392</v>
      </c>
      <c r="X93" s="10">
        <f t="shared" si="45"/>
        <v>24.275664957816858</v>
      </c>
      <c r="Y93" s="10">
        <f t="shared" si="39"/>
        <v>21881.006118612317</v>
      </c>
      <c r="AA93" s="11">
        <f t="shared" si="46"/>
        <v>5000</v>
      </c>
      <c r="AB93" s="11">
        <f t="shared" si="40"/>
        <v>420000</v>
      </c>
      <c r="AC93" s="24"/>
      <c r="AD93" s="26" t="str">
        <f t="shared" si="47"/>
        <v>NA</v>
      </c>
      <c r="AE93" s="26" t="str">
        <f t="shared" si="48"/>
        <v>NA</v>
      </c>
      <c r="AF93" s="26" t="str">
        <f t="shared" si="49"/>
        <v>NA</v>
      </c>
      <c r="AG93" s="26">
        <f t="shared" si="50"/>
        <v>0</v>
      </c>
      <c r="AH93" s="26">
        <f t="shared" si="51"/>
        <v>0</v>
      </c>
      <c r="AI93" s="26">
        <f t="shared" si="52"/>
        <v>0</v>
      </c>
      <c r="AJ93" s="26">
        <f t="shared" si="53"/>
        <v>0</v>
      </c>
      <c r="AK93" s="26">
        <f t="shared" si="54"/>
        <v>0</v>
      </c>
      <c r="AL93" s="26">
        <f t="shared" si="55"/>
        <v>0</v>
      </c>
      <c r="AM93" s="26">
        <f t="shared" si="56"/>
        <v>0</v>
      </c>
    </row>
    <row r="94" spans="1:39" ht="14.25">
      <c r="A94" s="5">
        <f t="shared" si="65"/>
        <v>85</v>
      </c>
      <c r="B94">
        <v>43.500353207007166</v>
      </c>
      <c r="C94" s="6" t="str">
        <f t="shared" si="41"/>
        <v>NA</v>
      </c>
      <c r="D94" s="7" t="str">
        <f t="shared" si="57"/>
        <v>NA</v>
      </c>
      <c r="E94" s="8" t="str">
        <f t="shared" si="42"/>
        <v>NA</v>
      </c>
      <c r="F94" s="8" t="str">
        <f t="shared" si="58"/>
        <v>NA</v>
      </c>
      <c r="G94" s="8" t="str">
        <f t="shared" si="43"/>
        <v>NA</v>
      </c>
      <c r="H94" s="8" t="str">
        <f t="shared" si="68"/>
        <v>NA</v>
      </c>
      <c r="I94" s="15" t="str">
        <f t="shared" si="59"/>
        <v>NA</v>
      </c>
      <c r="J94" s="15" t="str">
        <f t="shared" si="69"/>
        <v>NA</v>
      </c>
      <c r="K94" s="19"/>
      <c r="L94" s="8" t="str">
        <f t="shared" si="44"/>
        <v>NA</v>
      </c>
      <c r="M94" s="8" t="str">
        <f t="shared" si="70"/>
        <v>NA</v>
      </c>
      <c r="N94" s="15" t="str">
        <f t="shared" si="60"/>
        <v>NA</v>
      </c>
      <c r="O94" s="14" t="str">
        <f t="shared" si="71"/>
        <v>NA</v>
      </c>
      <c r="P94" s="8" t="str">
        <f t="shared" si="61"/>
        <v>NA</v>
      </c>
      <c r="Q94" s="13">
        <f t="shared" si="66"/>
        <v>84</v>
      </c>
      <c r="R94" s="10">
        <v>43.500353207007166</v>
      </c>
      <c r="S94" s="12">
        <f t="shared" si="67"/>
        <v>0.05600000000000003</v>
      </c>
      <c r="T94" s="11">
        <f t="shared" si="62"/>
        <v>744840.765497453</v>
      </c>
      <c r="U94" s="11">
        <f t="shared" si="38"/>
        <v>951831.4946843204</v>
      </c>
      <c r="V94" s="11">
        <f t="shared" si="63"/>
        <v>1000</v>
      </c>
      <c r="W94" s="11">
        <f t="shared" si="64"/>
        <v>356555.6251164392</v>
      </c>
      <c r="X94" s="10">
        <f t="shared" si="45"/>
        <v>22.98831908884172</v>
      </c>
      <c r="Y94" s="10">
        <f t="shared" si="39"/>
        <v>21903.99443770116</v>
      </c>
      <c r="AA94" s="11">
        <f t="shared" si="46"/>
        <v>5000</v>
      </c>
      <c r="AB94" s="11">
        <f t="shared" si="40"/>
        <v>425000</v>
      </c>
      <c r="AC94" s="24"/>
      <c r="AD94" s="26" t="str">
        <f t="shared" si="47"/>
        <v>NA</v>
      </c>
      <c r="AE94" s="26" t="str">
        <f t="shared" si="48"/>
        <v>NA</v>
      </c>
      <c r="AF94" s="26" t="str">
        <f t="shared" si="49"/>
        <v>NA</v>
      </c>
      <c r="AG94" s="26">
        <f t="shared" si="50"/>
        <v>0</v>
      </c>
      <c r="AH94" s="26">
        <f t="shared" si="51"/>
        <v>0</v>
      </c>
      <c r="AI94" s="26">
        <f t="shared" si="52"/>
        <v>0</v>
      </c>
      <c r="AJ94" s="26">
        <f t="shared" si="53"/>
        <v>0</v>
      </c>
      <c r="AK94" s="26">
        <f t="shared" si="54"/>
        <v>0</v>
      </c>
      <c r="AL94" s="26">
        <f t="shared" si="55"/>
        <v>0</v>
      </c>
      <c r="AM94" s="26">
        <f t="shared" si="56"/>
        <v>0</v>
      </c>
    </row>
    <row r="95" spans="1:39" ht="14.25">
      <c r="A95" s="5">
        <f t="shared" si="65"/>
        <v>86</v>
      </c>
      <c r="B95">
        <v>45.24036733528745</v>
      </c>
      <c r="C95" s="6" t="str">
        <f t="shared" si="41"/>
        <v>NA</v>
      </c>
      <c r="D95" s="7" t="str">
        <f t="shared" si="57"/>
        <v>NA</v>
      </c>
      <c r="E95" s="8" t="str">
        <f t="shared" si="42"/>
        <v>NA</v>
      </c>
      <c r="F95" s="8" t="str">
        <f t="shared" si="58"/>
        <v>NA</v>
      </c>
      <c r="G95" s="8" t="str">
        <f t="shared" si="43"/>
        <v>NA</v>
      </c>
      <c r="H95" s="8" t="str">
        <f t="shared" si="68"/>
        <v>NA</v>
      </c>
      <c r="I95" s="15" t="str">
        <f t="shared" si="59"/>
        <v>NA</v>
      </c>
      <c r="J95" s="15" t="str">
        <f t="shared" si="69"/>
        <v>NA</v>
      </c>
      <c r="K95" s="19"/>
      <c r="L95" s="8" t="str">
        <f t="shared" si="44"/>
        <v>NA</v>
      </c>
      <c r="M95" s="8" t="str">
        <f t="shared" si="70"/>
        <v>NA</v>
      </c>
      <c r="N95" s="15" t="str">
        <f t="shared" si="60"/>
        <v>NA</v>
      </c>
      <c r="O95" s="14" t="str">
        <f t="shared" si="71"/>
        <v>NA</v>
      </c>
      <c r="P95" s="8" t="str">
        <f t="shared" si="61"/>
        <v>NA</v>
      </c>
      <c r="Q95" s="13">
        <f t="shared" si="66"/>
        <v>85</v>
      </c>
      <c r="R95" s="10">
        <v>45.24036733528745</v>
      </c>
      <c r="S95" s="12">
        <f t="shared" si="67"/>
        <v>0.039999999999999994</v>
      </c>
      <c r="T95" s="11">
        <f t="shared" si="62"/>
        <v>759213.775066171</v>
      </c>
      <c r="U95" s="11">
        <f t="shared" si="38"/>
        <v>990944.7544716933</v>
      </c>
      <c r="V95" s="11">
        <f t="shared" si="63"/>
        <v>1000</v>
      </c>
      <c r="W95" s="11">
        <f t="shared" si="64"/>
        <v>357555.6251164392</v>
      </c>
      <c r="X95" s="10">
        <f t="shared" si="45"/>
        <v>22.104152970040115</v>
      </c>
      <c r="Y95" s="10">
        <f t="shared" si="39"/>
        <v>21926.0985906712</v>
      </c>
      <c r="AA95" s="11">
        <f t="shared" si="46"/>
        <v>5000</v>
      </c>
      <c r="AB95" s="11">
        <f t="shared" si="40"/>
        <v>430000</v>
      </c>
      <c r="AC95" s="24"/>
      <c r="AD95" s="26" t="str">
        <f t="shared" si="47"/>
        <v>NA</v>
      </c>
      <c r="AE95" s="26" t="str">
        <f t="shared" si="48"/>
        <v>NA</v>
      </c>
      <c r="AF95" s="26" t="str">
        <f t="shared" si="49"/>
        <v>NA</v>
      </c>
      <c r="AG95" s="26">
        <f t="shared" si="50"/>
        <v>0</v>
      </c>
      <c r="AH95" s="26">
        <f t="shared" si="51"/>
        <v>0</v>
      </c>
      <c r="AI95" s="26">
        <f t="shared" si="52"/>
        <v>0</v>
      </c>
      <c r="AJ95" s="26">
        <f t="shared" si="53"/>
        <v>0</v>
      </c>
      <c r="AK95" s="26">
        <f t="shared" si="54"/>
        <v>0</v>
      </c>
      <c r="AL95" s="26">
        <f t="shared" si="55"/>
        <v>0</v>
      </c>
      <c r="AM95" s="26">
        <f t="shared" si="56"/>
        <v>0</v>
      </c>
    </row>
    <row r="96" spans="1:39" ht="14.25">
      <c r="A96" s="5">
        <f t="shared" si="65"/>
        <v>87</v>
      </c>
      <c r="B96">
        <v>40.08296545906468</v>
      </c>
      <c r="C96" s="6" t="str">
        <f t="shared" si="41"/>
        <v>NA</v>
      </c>
      <c r="D96" s="7" t="str">
        <f t="shared" si="57"/>
        <v>NA</v>
      </c>
      <c r="E96" s="8" t="str">
        <f t="shared" si="42"/>
        <v>NA</v>
      </c>
      <c r="F96" s="8" t="str">
        <f t="shared" si="58"/>
        <v>NA</v>
      </c>
      <c r="G96" s="8" t="str">
        <f t="shared" si="43"/>
        <v>NA</v>
      </c>
      <c r="H96" s="8" t="str">
        <f t="shared" si="68"/>
        <v>NA</v>
      </c>
      <c r="I96" s="15" t="str">
        <f t="shared" si="59"/>
        <v>NA</v>
      </c>
      <c r="J96" s="15" t="str">
        <f t="shared" si="69"/>
        <v>NA</v>
      </c>
      <c r="K96" s="19"/>
      <c r="L96" s="8" t="str">
        <f t="shared" si="44"/>
        <v>NA</v>
      </c>
      <c r="M96" s="8" t="str">
        <f t="shared" si="70"/>
        <v>NA</v>
      </c>
      <c r="N96" s="15" t="str">
        <f t="shared" si="60"/>
        <v>NA</v>
      </c>
      <c r="O96" s="14" t="str">
        <f t="shared" si="71"/>
        <v>NA</v>
      </c>
      <c r="P96" s="8" t="str">
        <f t="shared" si="61"/>
        <v>NA</v>
      </c>
      <c r="Q96" s="13">
        <f t="shared" si="66"/>
        <v>86</v>
      </c>
      <c r="R96" s="10">
        <v>40.08296545906468</v>
      </c>
      <c r="S96" s="12">
        <f t="shared" si="67"/>
        <v>-0.11400000000000003</v>
      </c>
      <c r="T96" s="11">
        <f t="shared" si="62"/>
        <v>773766.4472544983</v>
      </c>
      <c r="U96" s="11">
        <f t="shared" si="38"/>
        <v>878863.0524619203</v>
      </c>
      <c r="V96" s="11">
        <f t="shared" si="63"/>
        <v>1000</v>
      </c>
      <c r="W96" s="11">
        <f t="shared" si="64"/>
        <v>358555.6251164392</v>
      </c>
      <c r="X96" s="10">
        <f t="shared" si="45"/>
        <v>24.948253916523836</v>
      </c>
      <c r="Y96" s="10">
        <f t="shared" si="39"/>
        <v>21951.046844587727</v>
      </c>
      <c r="AA96" s="11">
        <f t="shared" si="46"/>
        <v>5000</v>
      </c>
      <c r="AB96" s="11">
        <f t="shared" si="40"/>
        <v>435000</v>
      </c>
      <c r="AC96" s="24"/>
      <c r="AD96" s="26" t="str">
        <f t="shared" si="47"/>
        <v>NA</v>
      </c>
      <c r="AE96" s="26" t="str">
        <f t="shared" si="48"/>
        <v>NA</v>
      </c>
      <c r="AF96" s="26" t="str">
        <f t="shared" si="49"/>
        <v>NA</v>
      </c>
      <c r="AG96" s="26">
        <f t="shared" si="50"/>
        <v>0</v>
      </c>
      <c r="AH96" s="26">
        <f t="shared" si="51"/>
        <v>0</v>
      </c>
      <c r="AI96" s="26">
        <f t="shared" si="52"/>
        <v>0</v>
      </c>
      <c r="AJ96" s="26">
        <f t="shared" si="53"/>
        <v>0</v>
      </c>
      <c r="AK96" s="26">
        <f t="shared" si="54"/>
        <v>0</v>
      </c>
      <c r="AL96" s="26">
        <f t="shared" si="55"/>
        <v>0</v>
      </c>
      <c r="AM96" s="26">
        <f t="shared" si="56"/>
        <v>0</v>
      </c>
    </row>
    <row r="97" spans="1:39" ht="14.25">
      <c r="A97" s="5">
        <f t="shared" si="65"/>
        <v>88</v>
      </c>
      <c r="B97">
        <v>37.6779875315208</v>
      </c>
      <c r="C97" s="6" t="str">
        <f t="shared" si="41"/>
        <v>NA</v>
      </c>
      <c r="D97" s="7" t="str">
        <f t="shared" si="57"/>
        <v>NA</v>
      </c>
      <c r="E97" s="8" t="str">
        <f t="shared" si="42"/>
        <v>NA</v>
      </c>
      <c r="F97" s="8" t="str">
        <f t="shared" si="58"/>
        <v>NA</v>
      </c>
      <c r="G97" s="8" t="str">
        <f t="shared" si="43"/>
        <v>NA</v>
      </c>
      <c r="H97" s="8" t="str">
        <f t="shared" si="68"/>
        <v>NA</v>
      </c>
      <c r="I97" s="15" t="str">
        <f t="shared" si="59"/>
        <v>NA</v>
      </c>
      <c r="J97" s="15" t="str">
        <f t="shared" si="69"/>
        <v>NA</v>
      </c>
      <c r="K97" s="19"/>
      <c r="L97" s="8" t="str">
        <f t="shared" si="44"/>
        <v>NA</v>
      </c>
      <c r="M97" s="8" t="str">
        <f t="shared" si="70"/>
        <v>NA</v>
      </c>
      <c r="N97" s="15" t="str">
        <f t="shared" si="60"/>
        <v>NA</v>
      </c>
      <c r="O97" s="14" t="str">
        <f t="shared" si="71"/>
        <v>NA</v>
      </c>
      <c r="P97" s="8" t="str">
        <f t="shared" si="61"/>
        <v>NA</v>
      </c>
      <c r="Q97" s="13">
        <f t="shared" si="66"/>
        <v>87</v>
      </c>
      <c r="R97" s="10">
        <v>37.6779875315208</v>
      </c>
      <c r="S97" s="12">
        <f t="shared" si="67"/>
        <v>-0.06000000000000003</v>
      </c>
      <c r="T97" s="11">
        <f t="shared" si="62"/>
        <v>788501.0278451793</v>
      </c>
      <c r="U97" s="11">
        <f t="shared" si="38"/>
        <v>827071.269314205</v>
      </c>
      <c r="V97" s="11">
        <f t="shared" si="63"/>
        <v>1000</v>
      </c>
      <c r="W97" s="11">
        <f t="shared" si="64"/>
        <v>359555.6251164392</v>
      </c>
      <c r="X97" s="10">
        <f t="shared" si="45"/>
        <v>26.54069565587642</v>
      </c>
      <c r="Y97" s="10">
        <f t="shared" si="39"/>
        <v>21977.587540243603</v>
      </c>
      <c r="AA97" s="11">
        <f t="shared" si="46"/>
        <v>5000</v>
      </c>
      <c r="AB97" s="11">
        <f t="shared" si="40"/>
        <v>440000</v>
      </c>
      <c r="AC97" s="24"/>
      <c r="AD97" s="26" t="str">
        <f t="shared" si="47"/>
        <v>NA</v>
      </c>
      <c r="AE97" s="26" t="str">
        <f t="shared" si="48"/>
        <v>NA</v>
      </c>
      <c r="AF97" s="26" t="str">
        <f t="shared" si="49"/>
        <v>NA</v>
      </c>
      <c r="AG97" s="26">
        <f t="shared" si="50"/>
        <v>0</v>
      </c>
      <c r="AH97" s="26">
        <f t="shared" si="51"/>
        <v>0</v>
      </c>
      <c r="AI97" s="26">
        <f t="shared" si="52"/>
        <v>0</v>
      </c>
      <c r="AJ97" s="26">
        <f t="shared" si="53"/>
        <v>0</v>
      </c>
      <c r="AK97" s="26">
        <f t="shared" si="54"/>
        <v>0</v>
      </c>
      <c r="AL97" s="26">
        <f t="shared" si="55"/>
        <v>0</v>
      </c>
      <c r="AM97" s="26">
        <f t="shared" si="56"/>
        <v>0</v>
      </c>
    </row>
    <row r="98" spans="1:39" ht="14.25">
      <c r="A98" s="5">
        <f t="shared" si="65"/>
        <v>89</v>
      </c>
      <c r="B98">
        <v>36.28390199285453</v>
      </c>
      <c r="C98" s="6" t="str">
        <f t="shared" si="41"/>
        <v>NA</v>
      </c>
      <c r="D98" s="7" t="str">
        <f t="shared" si="57"/>
        <v>NA</v>
      </c>
      <c r="E98" s="8" t="str">
        <f t="shared" si="42"/>
        <v>NA</v>
      </c>
      <c r="F98" s="8" t="str">
        <f t="shared" si="58"/>
        <v>NA</v>
      </c>
      <c r="G98" s="8" t="str">
        <f t="shared" si="43"/>
        <v>NA</v>
      </c>
      <c r="H98" s="8" t="str">
        <f t="shared" si="68"/>
        <v>NA</v>
      </c>
      <c r="I98" s="15" t="str">
        <f t="shared" si="59"/>
        <v>NA</v>
      </c>
      <c r="J98" s="15" t="str">
        <f t="shared" si="69"/>
        <v>NA</v>
      </c>
      <c r="K98" s="19"/>
      <c r="L98" s="8" t="str">
        <f t="shared" si="44"/>
        <v>NA</v>
      </c>
      <c r="M98" s="8" t="str">
        <f t="shared" si="70"/>
        <v>NA</v>
      </c>
      <c r="N98" s="15" t="str">
        <f t="shared" si="60"/>
        <v>NA</v>
      </c>
      <c r="O98" s="14" t="str">
        <f t="shared" si="71"/>
        <v>NA</v>
      </c>
      <c r="P98" s="8" t="str">
        <f t="shared" si="61"/>
        <v>NA</v>
      </c>
      <c r="Q98" s="13">
        <f t="shared" si="66"/>
        <v>88</v>
      </c>
      <c r="R98" s="10">
        <v>36.28390199285453</v>
      </c>
      <c r="S98" s="12">
        <f t="shared" si="67"/>
        <v>-0.03699999999999995</v>
      </c>
      <c r="T98" s="11">
        <f t="shared" si="62"/>
        <v>803419.7906932443</v>
      </c>
      <c r="U98" s="11">
        <f t="shared" si="38"/>
        <v>797432.6323495795</v>
      </c>
      <c r="V98" s="11">
        <f t="shared" si="63"/>
        <v>10987.158343664836</v>
      </c>
      <c r="W98" s="11">
        <f t="shared" si="64"/>
        <v>370542.783460104</v>
      </c>
      <c r="X98" s="10">
        <f t="shared" si="45"/>
        <v>302.81082629504846</v>
      </c>
      <c r="Y98" s="10">
        <f t="shared" si="39"/>
        <v>22280.39836653865</v>
      </c>
      <c r="AA98" s="11">
        <f t="shared" si="46"/>
        <v>5000</v>
      </c>
      <c r="AB98" s="11">
        <f t="shared" si="40"/>
        <v>445000</v>
      </c>
      <c r="AC98" s="24"/>
      <c r="AD98" s="26" t="str">
        <f t="shared" si="47"/>
        <v>NA</v>
      </c>
      <c r="AE98" s="26" t="str">
        <f t="shared" si="48"/>
        <v>NA</v>
      </c>
      <c r="AF98" s="26" t="str">
        <f t="shared" si="49"/>
        <v>NA</v>
      </c>
      <c r="AG98" s="26">
        <f t="shared" si="50"/>
        <v>0</v>
      </c>
      <c r="AH98" s="26">
        <f t="shared" si="51"/>
        <v>0</v>
      </c>
      <c r="AI98" s="26">
        <f t="shared" si="52"/>
        <v>0</v>
      </c>
      <c r="AJ98" s="26">
        <f t="shared" si="53"/>
        <v>0</v>
      </c>
      <c r="AK98" s="26">
        <f t="shared" si="54"/>
        <v>0</v>
      </c>
      <c r="AL98" s="26">
        <f t="shared" si="55"/>
        <v>0</v>
      </c>
      <c r="AM98" s="26">
        <f t="shared" si="56"/>
        <v>0</v>
      </c>
    </row>
    <row r="99" spans="1:39" ht="14.25">
      <c r="A99" s="5">
        <f t="shared" si="65"/>
        <v>90</v>
      </c>
      <c r="B99">
        <v>34.070583971290404</v>
      </c>
      <c r="C99" s="6" t="str">
        <f t="shared" si="41"/>
        <v>NA</v>
      </c>
      <c r="D99" s="7" t="str">
        <f t="shared" si="57"/>
        <v>NA</v>
      </c>
      <c r="E99" s="8" t="str">
        <f t="shared" si="42"/>
        <v>NA</v>
      </c>
      <c r="F99" s="8" t="str">
        <f t="shared" si="58"/>
        <v>NA</v>
      </c>
      <c r="G99" s="8" t="str">
        <f t="shared" si="43"/>
        <v>NA</v>
      </c>
      <c r="H99" s="8" t="str">
        <f t="shared" si="68"/>
        <v>NA</v>
      </c>
      <c r="I99" s="15" t="str">
        <f t="shared" si="59"/>
        <v>NA</v>
      </c>
      <c r="J99" s="15" t="str">
        <f t="shared" si="69"/>
        <v>NA</v>
      </c>
      <c r="K99" s="19"/>
      <c r="L99" s="8" t="str">
        <f t="shared" si="44"/>
        <v>NA</v>
      </c>
      <c r="M99" s="8" t="str">
        <f t="shared" si="70"/>
        <v>NA</v>
      </c>
      <c r="N99" s="15" t="str">
        <f t="shared" si="60"/>
        <v>NA</v>
      </c>
      <c r="O99" s="14" t="str">
        <f t="shared" si="71"/>
        <v>NA</v>
      </c>
      <c r="P99" s="8" t="str">
        <f t="shared" si="61"/>
        <v>NA</v>
      </c>
      <c r="Q99" s="13">
        <f t="shared" si="66"/>
        <v>89</v>
      </c>
      <c r="R99" s="10">
        <v>34.070583971290404</v>
      </c>
      <c r="S99" s="12">
        <f t="shared" si="67"/>
        <v>-0.06100000000000003</v>
      </c>
      <c r="T99" s="11">
        <f t="shared" si="62"/>
        <v>818525.0380769097</v>
      </c>
      <c r="U99" s="11">
        <f t="shared" si="38"/>
        <v>759106.1834609563</v>
      </c>
      <c r="V99" s="11">
        <f t="shared" si="63"/>
        <v>15000</v>
      </c>
      <c r="W99" s="11">
        <f t="shared" si="64"/>
        <v>385542.783460104</v>
      </c>
      <c r="X99" s="10">
        <f t="shared" si="45"/>
        <v>440.26248603897596</v>
      </c>
      <c r="Y99" s="10">
        <f t="shared" si="39"/>
        <v>22720.66085257763</v>
      </c>
      <c r="AA99" s="11">
        <f t="shared" si="46"/>
        <v>5000</v>
      </c>
      <c r="AB99" s="11">
        <f t="shared" si="40"/>
        <v>450000</v>
      </c>
      <c r="AC99" s="24"/>
      <c r="AD99" s="26" t="str">
        <f t="shared" si="47"/>
        <v>NA</v>
      </c>
      <c r="AE99" s="26" t="str">
        <f t="shared" si="48"/>
        <v>NA</v>
      </c>
      <c r="AF99" s="26" t="str">
        <f t="shared" si="49"/>
        <v>NA</v>
      </c>
      <c r="AG99" s="26">
        <f t="shared" si="50"/>
        <v>0</v>
      </c>
      <c r="AH99" s="26">
        <f t="shared" si="51"/>
        <v>0</v>
      </c>
      <c r="AI99" s="26">
        <f t="shared" si="52"/>
        <v>0</v>
      </c>
      <c r="AJ99" s="26">
        <f t="shared" si="53"/>
        <v>0</v>
      </c>
      <c r="AK99" s="26">
        <f t="shared" si="54"/>
        <v>0</v>
      </c>
      <c r="AL99" s="26">
        <f t="shared" si="55"/>
        <v>0</v>
      </c>
      <c r="AM99" s="26">
        <f t="shared" si="56"/>
        <v>0</v>
      </c>
    </row>
    <row r="100" spans="1:39" ht="14.25">
      <c r="A100" s="5">
        <f t="shared" si="65"/>
        <v>91</v>
      </c>
      <c r="B100">
        <v>38.397548135644286</v>
      </c>
      <c r="C100" s="6" t="str">
        <f t="shared" si="41"/>
        <v>NA</v>
      </c>
      <c r="D100" s="7" t="str">
        <f t="shared" si="57"/>
        <v>NA</v>
      </c>
      <c r="E100" s="8" t="str">
        <f t="shared" si="42"/>
        <v>NA</v>
      </c>
      <c r="F100" s="8" t="str">
        <f t="shared" si="58"/>
        <v>NA</v>
      </c>
      <c r="G100" s="8" t="str">
        <f t="shared" si="43"/>
        <v>NA</v>
      </c>
      <c r="H100" s="8" t="str">
        <f t="shared" si="68"/>
        <v>NA</v>
      </c>
      <c r="I100" s="15" t="str">
        <f t="shared" si="59"/>
        <v>NA</v>
      </c>
      <c r="J100" s="15" t="str">
        <f t="shared" si="69"/>
        <v>NA</v>
      </c>
      <c r="K100" s="19"/>
      <c r="L100" s="8" t="str">
        <f t="shared" si="44"/>
        <v>NA</v>
      </c>
      <c r="M100" s="8" t="str">
        <f t="shared" si="70"/>
        <v>NA</v>
      </c>
      <c r="N100" s="15" t="str">
        <f t="shared" si="60"/>
        <v>NA</v>
      </c>
      <c r="O100" s="14" t="str">
        <f t="shared" si="71"/>
        <v>NA</v>
      </c>
      <c r="P100" s="8" t="str">
        <f t="shared" si="61"/>
        <v>NA</v>
      </c>
      <c r="Q100" s="13">
        <f t="shared" si="66"/>
        <v>90</v>
      </c>
      <c r="R100" s="10">
        <v>38.397548135644286</v>
      </c>
      <c r="S100" s="12">
        <f t="shared" si="67"/>
        <v>0.12700000000000003</v>
      </c>
      <c r="T100" s="11">
        <f t="shared" si="62"/>
        <v>833819.1010528713</v>
      </c>
      <c r="U100" s="11">
        <f t="shared" si="38"/>
        <v>872417.6687604978</v>
      </c>
      <c r="V100" s="11">
        <f t="shared" si="63"/>
        <v>1000</v>
      </c>
      <c r="W100" s="11">
        <f t="shared" si="64"/>
        <v>386542.783460104</v>
      </c>
      <c r="X100" s="10">
        <f t="shared" si="45"/>
        <v>26.04332954977675</v>
      </c>
      <c r="Y100" s="10">
        <f t="shared" si="39"/>
        <v>22746.704182127403</v>
      </c>
      <c r="AA100" s="11">
        <f t="shared" si="46"/>
        <v>5000</v>
      </c>
      <c r="AB100" s="11">
        <f t="shared" si="40"/>
        <v>455000</v>
      </c>
      <c r="AC100" s="24"/>
      <c r="AD100" s="26" t="str">
        <f t="shared" si="47"/>
        <v>NA</v>
      </c>
      <c r="AE100" s="26" t="str">
        <f t="shared" si="48"/>
        <v>NA</v>
      </c>
      <c r="AF100" s="26" t="str">
        <f t="shared" si="49"/>
        <v>NA</v>
      </c>
      <c r="AG100" s="26">
        <f t="shared" si="50"/>
        <v>0</v>
      </c>
      <c r="AH100" s="26">
        <f t="shared" si="51"/>
        <v>0</v>
      </c>
      <c r="AI100" s="26">
        <f t="shared" si="52"/>
        <v>0</v>
      </c>
      <c r="AJ100" s="26">
        <f t="shared" si="53"/>
        <v>0</v>
      </c>
      <c r="AK100" s="26">
        <f t="shared" si="54"/>
        <v>0</v>
      </c>
      <c r="AL100" s="26">
        <f t="shared" si="55"/>
        <v>0</v>
      </c>
      <c r="AM100" s="26">
        <f t="shared" si="56"/>
        <v>0</v>
      </c>
    </row>
    <row r="101" spans="1:39" ht="14.25">
      <c r="A101" s="5">
        <f t="shared" si="65"/>
        <v>92</v>
      </c>
      <c r="B101">
        <v>37.89838000988091</v>
      </c>
      <c r="C101" s="6" t="str">
        <f t="shared" si="41"/>
        <v>NA</v>
      </c>
      <c r="D101" s="7" t="str">
        <f t="shared" si="57"/>
        <v>NA</v>
      </c>
      <c r="E101" s="8" t="str">
        <f t="shared" si="42"/>
        <v>NA</v>
      </c>
      <c r="F101" s="8" t="str">
        <f t="shared" si="58"/>
        <v>NA</v>
      </c>
      <c r="G101" s="8" t="str">
        <f t="shared" si="43"/>
        <v>NA</v>
      </c>
      <c r="H101" s="8" t="str">
        <f t="shared" si="68"/>
        <v>NA</v>
      </c>
      <c r="I101" s="15" t="str">
        <f t="shared" si="59"/>
        <v>NA</v>
      </c>
      <c r="J101" s="15" t="str">
        <f t="shared" si="69"/>
        <v>NA</v>
      </c>
      <c r="K101" s="19"/>
      <c r="L101" s="8" t="str">
        <f t="shared" si="44"/>
        <v>NA</v>
      </c>
      <c r="M101" s="8" t="str">
        <f t="shared" si="70"/>
        <v>NA</v>
      </c>
      <c r="N101" s="15" t="str">
        <f t="shared" si="60"/>
        <v>NA</v>
      </c>
      <c r="O101" s="14" t="str">
        <f t="shared" si="71"/>
        <v>NA</v>
      </c>
      <c r="P101" s="8" t="str">
        <f t="shared" si="61"/>
        <v>NA</v>
      </c>
      <c r="Q101" s="13">
        <f t="shared" si="66"/>
        <v>91</v>
      </c>
      <c r="R101" s="10">
        <v>37.89838000988091</v>
      </c>
      <c r="S101" s="12">
        <f t="shared" si="67"/>
        <v>-0.013000000000000001</v>
      </c>
      <c r="T101" s="11">
        <f t="shared" si="62"/>
        <v>849304.339816032</v>
      </c>
      <c r="U101" s="11">
        <f t="shared" si="38"/>
        <v>862063.2390666114</v>
      </c>
      <c r="V101" s="11">
        <f t="shared" si="63"/>
        <v>1000</v>
      </c>
      <c r="W101" s="11">
        <f t="shared" si="64"/>
        <v>387542.783460104</v>
      </c>
      <c r="X101" s="10">
        <f t="shared" si="45"/>
        <v>26.386352127433383</v>
      </c>
      <c r="Y101" s="10">
        <f t="shared" si="39"/>
        <v>22773.090534254836</v>
      </c>
      <c r="AA101" s="11">
        <f t="shared" si="46"/>
        <v>5000</v>
      </c>
      <c r="AB101" s="11">
        <f t="shared" si="40"/>
        <v>460000</v>
      </c>
      <c r="AC101" s="24"/>
      <c r="AD101" s="26" t="str">
        <f t="shared" si="47"/>
        <v>NA</v>
      </c>
      <c r="AE101" s="26" t="str">
        <f t="shared" si="48"/>
        <v>NA</v>
      </c>
      <c r="AF101" s="26" t="str">
        <f t="shared" si="49"/>
        <v>NA</v>
      </c>
      <c r="AG101" s="26">
        <f t="shared" si="50"/>
        <v>0</v>
      </c>
      <c r="AH101" s="26">
        <f t="shared" si="51"/>
        <v>0</v>
      </c>
      <c r="AI101" s="26">
        <f t="shared" si="52"/>
        <v>0</v>
      </c>
      <c r="AJ101" s="26">
        <f t="shared" si="53"/>
        <v>0</v>
      </c>
      <c r="AK101" s="26">
        <f t="shared" si="54"/>
        <v>0</v>
      </c>
      <c r="AL101" s="26">
        <f t="shared" si="55"/>
        <v>0</v>
      </c>
      <c r="AM101" s="26">
        <f t="shared" si="56"/>
        <v>0</v>
      </c>
    </row>
    <row r="102" spans="1:39" ht="14.25">
      <c r="A102" s="5">
        <f t="shared" si="65"/>
        <v>93</v>
      </c>
      <c r="B102">
        <v>35.28339178919913</v>
      </c>
      <c r="C102" s="6" t="str">
        <f t="shared" si="41"/>
        <v>NA</v>
      </c>
      <c r="D102" s="7" t="str">
        <f t="shared" si="57"/>
        <v>NA</v>
      </c>
      <c r="E102" s="8" t="str">
        <f t="shared" si="42"/>
        <v>NA</v>
      </c>
      <c r="F102" s="8" t="str">
        <f t="shared" si="58"/>
        <v>NA</v>
      </c>
      <c r="G102" s="8" t="str">
        <f t="shared" si="43"/>
        <v>NA</v>
      </c>
      <c r="H102" s="8" t="str">
        <f t="shared" si="68"/>
        <v>NA</v>
      </c>
      <c r="I102" s="15" t="str">
        <f t="shared" si="59"/>
        <v>NA</v>
      </c>
      <c r="J102" s="15" t="str">
        <f t="shared" si="69"/>
        <v>NA</v>
      </c>
      <c r="K102" s="19"/>
      <c r="L102" s="8" t="str">
        <f t="shared" si="44"/>
        <v>NA</v>
      </c>
      <c r="M102" s="8" t="str">
        <f t="shared" si="70"/>
        <v>NA</v>
      </c>
      <c r="N102" s="15" t="str">
        <f t="shared" si="60"/>
        <v>NA</v>
      </c>
      <c r="O102" s="14" t="str">
        <f t="shared" si="71"/>
        <v>NA</v>
      </c>
      <c r="P102" s="8" t="str">
        <f t="shared" si="61"/>
        <v>NA</v>
      </c>
      <c r="Q102" s="13">
        <f t="shared" si="66"/>
        <v>92</v>
      </c>
      <c r="R102" s="10">
        <v>35.28339178919913</v>
      </c>
      <c r="S102" s="12">
        <f t="shared" si="67"/>
        <v>-0.06899999999999995</v>
      </c>
      <c r="T102" s="11">
        <f t="shared" si="62"/>
        <v>864983.1440637324</v>
      </c>
      <c r="U102" s="11">
        <f t="shared" si="38"/>
        <v>803511.8755710153</v>
      </c>
      <c r="V102" s="11">
        <f t="shared" si="63"/>
        <v>15000</v>
      </c>
      <c r="W102" s="11">
        <f t="shared" si="64"/>
        <v>402542.783460104</v>
      </c>
      <c r="X102" s="10">
        <f t="shared" si="45"/>
        <v>425.1291964677774</v>
      </c>
      <c r="Y102" s="10">
        <f t="shared" si="39"/>
        <v>23198.219730722612</v>
      </c>
      <c r="AA102" s="11">
        <f t="shared" si="46"/>
        <v>5000</v>
      </c>
      <c r="AB102" s="11">
        <f t="shared" si="40"/>
        <v>465000</v>
      </c>
      <c r="AC102" s="24"/>
      <c r="AD102" s="26" t="str">
        <f t="shared" si="47"/>
        <v>NA</v>
      </c>
      <c r="AE102" s="26" t="str">
        <f t="shared" si="48"/>
        <v>NA</v>
      </c>
      <c r="AF102" s="26" t="str">
        <f t="shared" si="49"/>
        <v>NA</v>
      </c>
      <c r="AG102" s="26">
        <f t="shared" si="50"/>
        <v>0</v>
      </c>
      <c r="AH102" s="26">
        <f t="shared" si="51"/>
        <v>0</v>
      </c>
      <c r="AI102" s="26">
        <f t="shared" si="52"/>
        <v>0</v>
      </c>
      <c r="AJ102" s="26">
        <f t="shared" si="53"/>
        <v>0</v>
      </c>
      <c r="AK102" s="26">
        <f t="shared" si="54"/>
        <v>0</v>
      </c>
      <c r="AL102" s="26">
        <f t="shared" si="55"/>
        <v>0</v>
      </c>
      <c r="AM102" s="26">
        <f t="shared" si="56"/>
        <v>0</v>
      </c>
    </row>
    <row r="103" spans="1:39" ht="14.25">
      <c r="A103" s="5">
        <f t="shared" si="65"/>
        <v>94</v>
      </c>
      <c r="B103">
        <v>35.35395857277753</v>
      </c>
      <c r="C103" s="6" t="str">
        <f t="shared" si="41"/>
        <v>NA</v>
      </c>
      <c r="D103" s="7" t="str">
        <f t="shared" si="57"/>
        <v>NA</v>
      </c>
      <c r="E103" s="8" t="str">
        <f t="shared" si="42"/>
        <v>NA</v>
      </c>
      <c r="F103" s="8" t="str">
        <f t="shared" si="58"/>
        <v>NA</v>
      </c>
      <c r="G103" s="8" t="str">
        <f t="shared" si="43"/>
        <v>NA</v>
      </c>
      <c r="H103" s="8" t="str">
        <f t="shared" si="68"/>
        <v>NA</v>
      </c>
      <c r="I103" s="15" t="str">
        <f t="shared" si="59"/>
        <v>NA</v>
      </c>
      <c r="J103" s="15" t="str">
        <f t="shared" si="69"/>
        <v>NA</v>
      </c>
      <c r="K103" s="19"/>
      <c r="L103" s="8" t="str">
        <f t="shared" si="44"/>
        <v>NA</v>
      </c>
      <c r="M103" s="8" t="str">
        <f t="shared" si="70"/>
        <v>NA</v>
      </c>
      <c r="N103" s="15" t="str">
        <f t="shared" si="60"/>
        <v>NA</v>
      </c>
      <c r="O103" s="14" t="str">
        <f t="shared" si="71"/>
        <v>NA</v>
      </c>
      <c r="P103" s="8" t="str">
        <f t="shared" si="61"/>
        <v>NA</v>
      </c>
      <c r="Q103" s="13">
        <f t="shared" si="66"/>
        <v>93</v>
      </c>
      <c r="R103" s="10">
        <v>35.35395857277753</v>
      </c>
      <c r="S103" s="12">
        <f t="shared" si="67"/>
        <v>0.002000000000000045</v>
      </c>
      <c r="T103" s="11">
        <f t="shared" si="62"/>
        <v>880857.9333645289</v>
      </c>
      <c r="U103" s="11">
        <f t="shared" si="38"/>
        <v>820148.8993221574</v>
      </c>
      <c r="V103" s="11">
        <f t="shared" si="63"/>
        <v>15000</v>
      </c>
      <c r="W103" s="11">
        <f t="shared" si="64"/>
        <v>417542.783460104</v>
      </c>
      <c r="X103" s="10">
        <f t="shared" si="45"/>
        <v>424.2806351973826</v>
      </c>
      <c r="Y103" s="10">
        <f t="shared" si="39"/>
        <v>23622.500365919994</v>
      </c>
      <c r="AA103" s="11">
        <f t="shared" si="46"/>
        <v>5000</v>
      </c>
      <c r="AB103" s="11">
        <f t="shared" si="40"/>
        <v>470000</v>
      </c>
      <c r="AC103" s="24"/>
      <c r="AD103" s="26" t="str">
        <f t="shared" si="47"/>
        <v>NA</v>
      </c>
      <c r="AE103" s="26" t="str">
        <f t="shared" si="48"/>
        <v>NA</v>
      </c>
      <c r="AF103" s="26" t="str">
        <f t="shared" si="49"/>
        <v>NA</v>
      </c>
      <c r="AG103" s="26">
        <f t="shared" si="50"/>
        <v>0</v>
      </c>
      <c r="AH103" s="26">
        <f t="shared" si="51"/>
        <v>0</v>
      </c>
      <c r="AI103" s="26">
        <f t="shared" si="52"/>
        <v>0</v>
      </c>
      <c r="AJ103" s="26">
        <f t="shared" si="53"/>
        <v>0</v>
      </c>
      <c r="AK103" s="26">
        <f t="shared" si="54"/>
        <v>0</v>
      </c>
      <c r="AL103" s="26">
        <f t="shared" si="55"/>
        <v>0</v>
      </c>
      <c r="AM103" s="26">
        <f t="shared" si="56"/>
        <v>0</v>
      </c>
    </row>
    <row r="104" spans="1:39" ht="14.25">
      <c r="A104" s="5">
        <f t="shared" si="65"/>
        <v>95</v>
      </c>
      <c r="B104">
        <v>33.76303043700254</v>
      </c>
      <c r="C104" s="6" t="str">
        <f t="shared" si="41"/>
        <v>NA</v>
      </c>
      <c r="D104" s="7" t="str">
        <f t="shared" si="57"/>
        <v>NA</v>
      </c>
      <c r="E104" s="8" t="str">
        <f t="shared" si="42"/>
        <v>NA</v>
      </c>
      <c r="F104" s="8" t="str">
        <f t="shared" si="58"/>
        <v>NA</v>
      </c>
      <c r="G104" s="8" t="str">
        <f t="shared" si="43"/>
        <v>NA</v>
      </c>
      <c r="H104" s="8" t="str">
        <f t="shared" si="68"/>
        <v>NA</v>
      </c>
      <c r="I104" s="15" t="str">
        <f t="shared" si="59"/>
        <v>NA</v>
      </c>
      <c r="J104" s="15" t="str">
        <f t="shared" si="69"/>
        <v>NA</v>
      </c>
      <c r="K104" s="19"/>
      <c r="L104" s="8" t="str">
        <f t="shared" si="44"/>
        <v>NA</v>
      </c>
      <c r="M104" s="8" t="str">
        <f t="shared" si="70"/>
        <v>NA</v>
      </c>
      <c r="N104" s="15" t="str">
        <f t="shared" si="60"/>
        <v>NA</v>
      </c>
      <c r="O104" s="14" t="str">
        <f t="shared" si="71"/>
        <v>NA</v>
      </c>
      <c r="P104" s="8" t="str">
        <f t="shared" si="61"/>
        <v>NA</v>
      </c>
      <c r="Q104" s="13">
        <f t="shared" si="66"/>
        <v>94</v>
      </c>
      <c r="R104" s="10">
        <v>33.76303043700254</v>
      </c>
      <c r="S104" s="12">
        <f t="shared" si="67"/>
        <v>-0.044999999999999964</v>
      </c>
      <c r="T104" s="11">
        <f t="shared" si="62"/>
        <v>896931.1575315859</v>
      </c>
      <c r="U104" s="11">
        <f t="shared" si="38"/>
        <v>797567.1988526604</v>
      </c>
      <c r="V104" s="11">
        <f t="shared" si="63"/>
        <v>15000</v>
      </c>
      <c r="W104" s="11">
        <f t="shared" si="64"/>
        <v>432542.783460104</v>
      </c>
      <c r="X104" s="10">
        <f t="shared" si="45"/>
        <v>444.27291643704984</v>
      </c>
      <c r="Y104" s="10">
        <f t="shared" si="39"/>
        <v>24066.773282357044</v>
      </c>
      <c r="AA104" s="11">
        <f t="shared" si="46"/>
        <v>5000</v>
      </c>
      <c r="AB104" s="11">
        <f t="shared" si="40"/>
        <v>475000</v>
      </c>
      <c r="AC104" s="24"/>
      <c r="AD104" s="26" t="str">
        <f t="shared" si="47"/>
        <v>NA</v>
      </c>
      <c r="AE104" s="26" t="str">
        <f t="shared" si="48"/>
        <v>NA</v>
      </c>
      <c r="AF104" s="26" t="str">
        <f t="shared" si="49"/>
        <v>NA</v>
      </c>
      <c r="AG104" s="26">
        <f t="shared" si="50"/>
        <v>0</v>
      </c>
      <c r="AH104" s="26">
        <f t="shared" si="51"/>
        <v>0</v>
      </c>
      <c r="AI104" s="26">
        <f t="shared" si="52"/>
        <v>0</v>
      </c>
      <c r="AJ104" s="26">
        <f t="shared" si="53"/>
        <v>0</v>
      </c>
      <c r="AK104" s="26">
        <f t="shared" si="54"/>
        <v>0</v>
      </c>
      <c r="AL104" s="26">
        <f t="shared" si="55"/>
        <v>0</v>
      </c>
      <c r="AM104" s="26">
        <f t="shared" si="56"/>
        <v>0</v>
      </c>
    </row>
    <row r="105" spans="1:39" ht="14.25">
      <c r="A105" s="5">
        <f t="shared" si="65"/>
        <v>96</v>
      </c>
      <c r="B105">
        <v>34.70839528923862</v>
      </c>
      <c r="C105" s="6" t="str">
        <f t="shared" si="41"/>
        <v>NA</v>
      </c>
      <c r="D105" s="7" t="str">
        <f t="shared" si="57"/>
        <v>NA</v>
      </c>
      <c r="E105" s="8" t="str">
        <f t="shared" si="42"/>
        <v>NA</v>
      </c>
      <c r="F105" s="8" t="str">
        <f t="shared" si="58"/>
        <v>NA</v>
      </c>
      <c r="G105" s="8" t="str">
        <f t="shared" si="43"/>
        <v>NA</v>
      </c>
      <c r="H105" s="8" t="str">
        <f t="shared" si="68"/>
        <v>NA</v>
      </c>
      <c r="I105" s="15" t="str">
        <f t="shared" si="59"/>
        <v>NA</v>
      </c>
      <c r="J105" s="15" t="str">
        <f t="shared" si="69"/>
        <v>NA</v>
      </c>
      <c r="K105" s="19"/>
      <c r="L105" s="8" t="str">
        <f t="shared" si="44"/>
        <v>NA</v>
      </c>
      <c r="M105" s="8" t="str">
        <f t="shared" si="70"/>
        <v>NA</v>
      </c>
      <c r="N105" s="15" t="str">
        <f t="shared" si="60"/>
        <v>NA</v>
      </c>
      <c r="O105" s="14" t="str">
        <f t="shared" si="71"/>
        <v>NA</v>
      </c>
      <c r="P105" s="8" t="str">
        <f t="shared" si="61"/>
        <v>NA</v>
      </c>
      <c r="Q105" s="13">
        <f t="shared" si="66"/>
        <v>95</v>
      </c>
      <c r="R105" s="10">
        <v>34.70839528923862</v>
      </c>
      <c r="S105" s="12">
        <f t="shared" si="67"/>
        <v>0.02800000000000012</v>
      </c>
      <c r="T105" s="11">
        <f t="shared" si="62"/>
        <v>913205.2970007303</v>
      </c>
      <c r="U105" s="11">
        <f t="shared" si="38"/>
        <v>835319.0804205348</v>
      </c>
      <c r="V105" s="11">
        <f t="shared" si="63"/>
        <v>15000</v>
      </c>
      <c r="W105" s="11">
        <f t="shared" si="64"/>
        <v>447542.783460104</v>
      </c>
      <c r="X105" s="10">
        <f t="shared" si="45"/>
        <v>432.1720977014103</v>
      </c>
      <c r="Y105" s="10">
        <f t="shared" si="39"/>
        <v>24498.945380058456</v>
      </c>
      <c r="AA105" s="11">
        <f t="shared" si="46"/>
        <v>5000</v>
      </c>
      <c r="AB105" s="11">
        <f t="shared" si="40"/>
        <v>480000</v>
      </c>
      <c r="AC105" s="24"/>
      <c r="AD105" s="26" t="str">
        <f t="shared" si="47"/>
        <v>NA</v>
      </c>
      <c r="AE105" s="26" t="str">
        <f t="shared" si="48"/>
        <v>NA</v>
      </c>
      <c r="AF105" s="26" t="str">
        <f t="shared" si="49"/>
        <v>NA</v>
      </c>
      <c r="AG105" s="26">
        <f t="shared" si="50"/>
        <v>0</v>
      </c>
      <c r="AH105" s="26">
        <f t="shared" si="51"/>
        <v>0</v>
      </c>
      <c r="AI105" s="26">
        <f t="shared" si="52"/>
        <v>0</v>
      </c>
      <c r="AJ105" s="26">
        <f t="shared" si="53"/>
        <v>0</v>
      </c>
      <c r="AK105" s="26">
        <f t="shared" si="54"/>
        <v>0</v>
      </c>
      <c r="AL105" s="26">
        <f t="shared" si="55"/>
        <v>0</v>
      </c>
      <c r="AM105" s="26">
        <f t="shared" si="56"/>
        <v>0</v>
      </c>
    </row>
    <row r="106" spans="1:39" ht="14.25">
      <c r="A106" s="5">
        <f t="shared" si="65"/>
        <v>97</v>
      </c>
      <c r="B106">
        <v>34.70839528923862</v>
      </c>
      <c r="C106" s="6" t="str">
        <f t="shared" si="41"/>
        <v>NA</v>
      </c>
      <c r="D106" s="7" t="str">
        <f t="shared" si="57"/>
        <v>NA</v>
      </c>
      <c r="E106" s="8" t="str">
        <f t="shared" si="42"/>
        <v>NA</v>
      </c>
      <c r="F106" s="8" t="str">
        <f t="shared" si="58"/>
        <v>NA</v>
      </c>
      <c r="G106" s="8" t="str">
        <f t="shared" si="43"/>
        <v>NA</v>
      </c>
      <c r="H106" s="8" t="str">
        <f t="shared" si="68"/>
        <v>NA</v>
      </c>
      <c r="I106" s="15" t="str">
        <f t="shared" si="59"/>
        <v>NA</v>
      </c>
      <c r="J106" s="15" t="str">
        <f t="shared" si="69"/>
        <v>NA</v>
      </c>
      <c r="K106" s="19"/>
      <c r="L106" s="8" t="str">
        <f t="shared" si="44"/>
        <v>NA</v>
      </c>
      <c r="M106" s="8" t="str">
        <f t="shared" si="70"/>
        <v>NA</v>
      </c>
      <c r="N106" s="15" t="str">
        <f t="shared" si="60"/>
        <v>NA</v>
      </c>
      <c r="O106" s="14" t="str">
        <f t="shared" si="71"/>
        <v>NA</v>
      </c>
      <c r="P106" s="8" t="str">
        <f t="shared" si="61"/>
        <v>NA</v>
      </c>
      <c r="Q106" s="13">
        <f t="shared" si="66"/>
        <v>96</v>
      </c>
      <c r="R106" s="10">
        <v>34.70839528923862</v>
      </c>
      <c r="S106" s="12">
        <f t="shared" si="67"/>
        <v>0</v>
      </c>
      <c r="T106" s="11">
        <f t="shared" si="62"/>
        <v>929682.8632132396</v>
      </c>
      <c r="U106" s="11">
        <f t="shared" si="38"/>
        <v>850319.0804205348</v>
      </c>
      <c r="V106" s="11">
        <f t="shared" si="63"/>
        <v>15000</v>
      </c>
      <c r="W106" s="11">
        <f t="shared" si="64"/>
        <v>462542.783460104</v>
      </c>
      <c r="X106" s="10">
        <f t="shared" si="45"/>
        <v>432.1720977014103</v>
      </c>
      <c r="Y106" s="10">
        <f t="shared" si="39"/>
        <v>24931.117477759868</v>
      </c>
      <c r="AA106" s="11">
        <f t="shared" si="46"/>
        <v>5000</v>
      </c>
      <c r="AB106" s="11">
        <f t="shared" si="40"/>
        <v>485000</v>
      </c>
      <c r="AC106" s="24"/>
      <c r="AD106" s="26" t="str">
        <f t="shared" si="47"/>
        <v>NA</v>
      </c>
      <c r="AE106" s="26" t="str">
        <f t="shared" si="48"/>
        <v>NA</v>
      </c>
      <c r="AF106" s="26" t="str">
        <f t="shared" si="49"/>
        <v>NA</v>
      </c>
      <c r="AG106" s="26">
        <f t="shared" si="50"/>
        <v>0</v>
      </c>
      <c r="AH106" s="26">
        <f t="shared" si="51"/>
        <v>0</v>
      </c>
      <c r="AI106" s="26">
        <f t="shared" si="52"/>
        <v>0</v>
      </c>
      <c r="AJ106" s="26">
        <f t="shared" si="53"/>
        <v>0</v>
      </c>
      <c r="AK106" s="26">
        <f t="shared" si="54"/>
        <v>0</v>
      </c>
      <c r="AL106" s="26">
        <f t="shared" si="55"/>
        <v>0</v>
      </c>
      <c r="AM106" s="26">
        <f t="shared" si="56"/>
        <v>0</v>
      </c>
    </row>
    <row r="107" spans="1:39" ht="14.25">
      <c r="A107" s="5">
        <f t="shared" si="65"/>
        <v>98</v>
      </c>
      <c r="B107">
        <v>32.20939082841344</v>
      </c>
      <c r="C107" s="6" t="str">
        <f t="shared" si="41"/>
        <v>NA</v>
      </c>
      <c r="D107" s="7" t="str">
        <f t="shared" si="57"/>
        <v>NA</v>
      </c>
      <c r="E107" s="8" t="str">
        <f t="shared" si="42"/>
        <v>NA</v>
      </c>
      <c r="F107" s="8" t="str">
        <f t="shared" si="58"/>
        <v>NA</v>
      </c>
      <c r="G107" s="8" t="str">
        <f t="shared" si="43"/>
        <v>NA</v>
      </c>
      <c r="H107" s="8" t="str">
        <f t="shared" si="68"/>
        <v>NA</v>
      </c>
      <c r="I107" s="15" t="str">
        <f t="shared" si="59"/>
        <v>NA</v>
      </c>
      <c r="J107" s="15" t="str">
        <f t="shared" si="69"/>
        <v>NA</v>
      </c>
      <c r="K107" s="19"/>
      <c r="L107" s="8" t="str">
        <f t="shared" si="44"/>
        <v>NA</v>
      </c>
      <c r="M107" s="8" t="str">
        <f t="shared" si="70"/>
        <v>NA</v>
      </c>
      <c r="N107" s="15" t="str">
        <f t="shared" si="60"/>
        <v>NA</v>
      </c>
      <c r="O107" s="14" t="str">
        <f t="shared" si="71"/>
        <v>NA</v>
      </c>
      <c r="P107" s="8" t="str">
        <f t="shared" si="61"/>
        <v>NA</v>
      </c>
      <c r="Q107" s="13">
        <f t="shared" si="66"/>
        <v>97</v>
      </c>
      <c r="R107" s="10">
        <v>32.20939082841344</v>
      </c>
      <c r="S107" s="12">
        <f t="shared" si="67"/>
        <v>-0.07199999999999988</v>
      </c>
      <c r="T107" s="11">
        <f t="shared" si="62"/>
        <v>946366.399003405</v>
      </c>
      <c r="U107" s="11">
        <f t="shared" si="38"/>
        <v>803016.1066302564</v>
      </c>
      <c r="V107" s="11">
        <f t="shared" si="63"/>
        <v>15000</v>
      </c>
      <c r="W107" s="11">
        <f t="shared" si="64"/>
        <v>477542.783460104</v>
      </c>
      <c r="X107" s="10">
        <f t="shared" si="45"/>
        <v>465.70269148858864</v>
      </c>
      <c r="Y107" s="10">
        <f t="shared" si="39"/>
        <v>25396.820169248458</v>
      </c>
      <c r="AA107" s="11">
        <f t="shared" si="46"/>
        <v>5000</v>
      </c>
      <c r="AB107" s="11">
        <f t="shared" si="40"/>
        <v>490000</v>
      </c>
      <c r="AC107" s="24"/>
      <c r="AD107" s="26" t="str">
        <f t="shared" si="47"/>
        <v>NA</v>
      </c>
      <c r="AE107" s="26" t="str">
        <f t="shared" si="48"/>
        <v>NA</v>
      </c>
      <c r="AF107" s="26" t="str">
        <f t="shared" si="49"/>
        <v>NA</v>
      </c>
      <c r="AG107" s="26">
        <f t="shared" si="50"/>
        <v>0</v>
      </c>
      <c r="AH107" s="26">
        <f t="shared" si="51"/>
        <v>0</v>
      </c>
      <c r="AI107" s="26">
        <f t="shared" si="52"/>
        <v>0</v>
      </c>
      <c r="AJ107" s="26">
        <f t="shared" si="53"/>
        <v>0</v>
      </c>
      <c r="AK107" s="26">
        <f t="shared" si="54"/>
        <v>0</v>
      </c>
      <c r="AL107" s="26">
        <f t="shared" si="55"/>
        <v>0</v>
      </c>
      <c r="AM107" s="26">
        <f t="shared" si="56"/>
        <v>0</v>
      </c>
    </row>
    <row r="108" spans="1:39" ht="14.25">
      <c r="A108" s="5">
        <f t="shared" si="65"/>
        <v>99</v>
      </c>
      <c r="B108">
        <v>31.307527885217862</v>
      </c>
      <c r="C108" s="6" t="str">
        <f t="shared" si="41"/>
        <v>NA</v>
      </c>
      <c r="D108" s="7" t="str">
        <f t="shared" si="57"/>
        <v>NA</v>
      </c>
      <c r="E108" s="8" t="str">
        <f t="shared" si="42"/>
        <v>NA</v>
      </c>
      <c r="F108" s="8" t="str">
        <f t="shared" si="58"/>
        <v>NA</v>
      </c>
      <c r="G108" s="8" t="str">
        <f t="shared" si="43"/>
        <v>NA</v>
      </c>
      <c r="H108" s="8" t="str">
        <f t="shared" si="68"/>
        <v>NA</v>
      </c>
      <c r="I108" s="15" t="str">
        <f t="shared" si="59"/>
        <v>NA</v>
      </c>
      <c r="J108" s="15" t="str">
        <f t="shared" si="69"/>
        <v>NA</v>
      </c>
      <c r="K108" s="19"/>
      <c r="L108" s="8" t="str">
        <f t="shared" si="44"/>
        <v>NA</v>
      </c>
      <c r="M108" s="8" t="str">
        <f t="shared" si="70"/>
        <v>NA</v>
      </c>
      <c r="N108" s="15" t="str">
        <f t="shared" si="60"/>
        <v>NA</v>
      </c>
      <c r="O108" s="14" t="str">
        <f t="shared" si="71"/>
        <v>NA</v>
      </c>
      <c r="P108" s="8" t="str">
        <f t="shared" si="61"/>
        <v>NA</v>
      </c>
      <c r="Q108" s="13">
        <f t="shared" si="66"/>
        <v>98</v>
      </c>
      <c r="R108" s="10">
        <v>31.307527885217862</v>
      </c>
      <c r="S108" s="12">
        <f t="shared" si="67"/>
        <v>-0.028000000000000053</v>
      </c>
      <c r="T108" s="11">
        <f t="shared" si="62"/>
        <v>963258.4789909477</v>
      </c>
      <c r="U108" s="11">
        <f t="shared" si="38"/>
        <v>795111.6556446092</v>
      </c>
      <c r="V108" s="11">
        <f t="shared" si="63"/>
        <v>15000</v>
      </c>
      <c r="W108" s="11">
        <f t="shared" si="64"/>
        <v>492542.783460104</v>
      </c>
      <c r="X108" s="10">
        <f t="shared" si="45"/>
        <v>479.1179953586303</v>
      </c>
      <c r="Y108" s="10">
        <f t="shared" si="39"/>
        <v>25875.938164607087</v>
      </c>
      <c r="AA108" s="11">
        <f t="shared" si="46"/>
        <v>5000</v>
      </c>
      <c r="AB108" s="11">
        <f t="shared" si="40"/>
        <v>495000</v>
      </c>
      <c r="AC108" s="24"/>
      <c r="AD108" s="26" t="str">
        <f t="shared" si="47"/>
        <v>NA</v>
      </c>
      <c r="AE108" s="26" t="str">
        <f t="shared" si="48"/>
        <v>NA</v>
      </c>
      <c r="AF108" s="26" t="str">
        <f t="shared" si="49"/>
        <v>NA</v>
      </c>
      <c r="AG108" s="26">
        <f t="shared" si="50"/>
        <v>0</v>
      </c>
      <c r="AH108" s="26">
        <f t="shared" si="51"/>
        <v>0</v>
      </c>
      <c r="AI108" s="26">
        <f t="shared" si="52"/>
        <v>0</v>
      </c>
      <c r="AJ108" s="26">
        <f t="shared" si="53"/>
        <v>0</v>
      </c>
      <c r="AK108" s="26">
        <f t="shared" si="54"/>
        <v>0</v>
      </c>
      <c r="AL108" s="26">
        <f t="shared" si="55"/>
        <v>0</v>
      </c>
      <c r="AM108" s="26">
        <f t="shared" si="56"/>
        <v>0</v>
      </c>
    </row>
    <row r="109" spans="1:39" ht="14.25">
      <c r="A109" s="5">
        <f t="shared" si="65"/>
        <v>100</v>
      </c>
      <c r="B109">
        <v>37.068113016097946</v>
      </c>
      <c r="C109" s="6" t="str">
        <f t="shared" si="41"/>
        <v>NA</v>
      </c>
      <c r="D109" s="7" t="str">
        <f t="shared" si="57"/>
        <v>NA</v>
      </c>
      <c r="E109" s="8" t="str">
        <f t="shared" si="42"/>
        <v>NA</v>
      </c>
      <c r="F109" s="8" t="str">
        <f t="shared" si="58"/>
        <v>NA</v>
      </c>
      <c r="G109" s="8" t="str">
        <f t="shared" si="43"/>
        <v>NA</v>
      </c>
      <c r="H109" s="8" t="str">
        <f t="shared" si="68"/>
        <v>NA</v>
      </c>
      <c r="I109" s="15" t="str">
        <f t="shared" si="59"/>
        <v>NA</v>
      </c>
      <c r="J109" s="15" t="str">
        <f t="shared" si="69"/>
        <v>NA</v>
      </c>
      <c r="K109" s="19"/>
      <c r="L109" s="8" t="str">
        <f t="shared" si="44"/>
        <v>NA</v>
      </c>
      <c r="M109" s="8" t="str">
        <f t="shared" si="70"/>
        <v>NA</v>
      </c>
      <c r="N109" s="15" t="str">
        <f t="shared" si="60"/>
        <v>NA</v>
      </c>
      <c r="O109" s="14" t="str">
        <f t="shared" si="71"/>
        <v>NA</v>
      </c>
      <c r="P109" s="8" t="str">
        <f t="shared" si="61"/>
        <v>NA</v>
      </c>
      <c r="Q109" s="13">
        <f t="shared" si="66"/>
        <v>99</v>
      </c>
      <c r="R109" s="10">
        <v>37.068113016097946</v>
      </c>
      <c r="S109" s="12">
        <f t="shared" si="67"/>
        <v>0.18399999999999994</v>
      </c>
      <c r="T109" s="11">
        <f t="shared" si="62"/>
        <v>980361.7099783345</v>
      </c>
      <c r="U109" s="11">
        <f t="shared" si="38"/>
        <v>959172.2002832172</v>
      </c>
      <c r="V109" s="11">
        <f t="shared" si="63"/>
        <v>15000</v>
      </c>
      <c r="W109" s="11">
        <f t="shared" si="64"/>
        <v>507542.783460104</v>
      </c>
      <c r="X109" s="10">
        <f t="shared" si="45"/>
        <v>404.6604690528972</v>
      </c>
      <c r="Y109" s="10">
        <f t="shared" si="39"/>
        <v>26280.598633659985</v>
      </c>
      <c r="AA109" s="11">
        <f t="shared" si="46"/>
        <v>5000</v>
      </c>
      <c r="AB109" s="11">
        <f t="shared" si="40"/>
        <v>500000</v>
      </c>
      <c r="AC109" s="24"/>
      <c r="AD109" s="26" t="str">
        <f t="shared" si="47"/>
        <v>NA</v>
      </c>
      <c r="AE109" s="26" t="str">
        <f t="shared" si="48"/>
        <v>NA</v>
      </c>
      <c r="AF109" s="26" t="str">
        <f t="shared" si="49"/>
        <v>NA</v>
      </c>
      <c r="AG109" s="26">
        <f t="shared" si="50"/>
        <v>0</v>
      </c>
      <c r="AH109" s="26">
        <f t="shared" si="51"/>
        <v>0</v>
      </c>
      <c r="AI109" s="26">
        <f t="shared" si="52"/>
        <v>0</v>
      </c>
      <c r="AJ109" s="26">
        <f t="shared" si="53"/>
        <v>0</v>
      </c>
      <c r="AK109" s="26">
        <f t="shared" si="54"/>
        <v>0</v>
      </c>
      <c r="AL109" s="26">
        <f t="shared" si="55"/>
        <v>0</v>
      </c>
      <c r="AM109" s="26">
        <f t="shared" si="56"/>
        <v>0</v>
      </c>
    </row>
    <row r="110" spans="1:39" ht="14.25">
      <c r="A110" s="5">
        <f t="shared" si="65"/>
        <v>101</v>
      </c>
      <c r="B110">
        <v>45.59377900980047</v>
      </c>
      <c r="C110" s="6" t="str">
        <f t="shared" si="41"/>
        <v>NA</v>
      </c>
      <c r="D110" s="7" t="str">
        <f t="shared" si="57"/>
        <v>NA</v>
      </c>
      <c r="E110" s="8" t="str">
        <f t="shared" si="42"/>
        <v>NA</v>
      </c>
      <c r="F110" s="8" t="str">
        <f t="shared" si="58"/>
        <v>NA</v>
      </c>
      <c r="G110" s="8" t="str">
        <f t="shared" si="43"/>
        <v>NA</v>
      </c>
      <c r="H110" s="8" t="str">
        <f t="shared" si="68"/>
        <v>NA</v>
      </c>
      <c r="I110" s="15" t="str">
        <f t="shared" si="59"/>
        <v>NA</v>
      </c>
      <c r="J110" s="15" t="str">
        <f t="shared" si="69"/>
        <v>NA</v>
      </c>
      <c r="K110" s="19"/>
      <c r="L110" s="8" t="str">
        <f t="shared" si="44"/>
        <v>NA</v>
      </c>
      <c r="M110" s="8" t="str">
        <f t="shared" si="70"/>
        <v>NA</v>
      </c>
      <c r="N110" s="15" t="str">
        <f t="shared" si="60"/>
        <v>NA</v>
      </c>
      <c r="O110" s="14" t="str">
        <f t="shared" si="71"/>
        <v>NA</v>
      </c>
      <c r="P110" s="8" t="str">
        <f t="shared" si="61"/>
        <v>NA</v>
      </c>
      <c r="Q110" s="13">
        <f t="shared" si="66"/>
        <v>100</v>
      </c>
      <c r="R110" s="10">
        <v>45.59377900980047</v>
      </c>
      <c r="S110" s="12">
        <f t="shared" si="67"/>
        <v>0.22999999999999993</v>
      </c>
      <c r="T110" s="11">
        <f t="shared" si="62"/>
        <v>997678.7313530637</v>
      </c>
      <c r="U110" s="11">
        <f t="shared" si="38"/>
        <v>1198231.8063483571</v>
      </c>
      <c r="V110" s="11">
        <f t="shared" si="63"/>
        <v>1000</v>
      </c>
      <c r="W110" s="11">
        <f t="shared" si="64"/>
        <v>508542.783460104</v>
      </c>
      <c r="X110" s="10">
        <f t="shared" si="45"/>
        <v>21.93281675083454</v>
      </c>
      <c r="Y110" s="10">
        <f t="shared" si="39"/>
        <v>26302.53145041082</v>
      </c>
      <c r="AA110" s="11">
        <f t="shared" si="46"/>
        <v>5000</v>
      </c>
      <c r="AB110" s="11">
        <f t="shared" si="40"/>
        <v>505000</v>
      </c>
      <c r="AC110" s="24"/>
      <c r="AD110" s="26" t="str">
        <f t="shared" si="47"/>
        <v>NA</v>
      </c>
      <c r="AE110" s="26" t="str">
        <f t="shared" si="48"/>
        <v>NA</v>
      </c>
      <c r="AF110" s="26" t="str">
        <f t="shared" si="49"/>
        <v>NA</v>
      </c>
      <c r="AG110" s="26">
        <f t="shared" si="50"/>
        <v>0</v>
      </c>
      <c r="AH110" s="26">
        <f t="shared" si="51"/>
        <v>0</v>
      </c>
      <c r="AI110" s="26">
        <f t="shared" si="52"/>
        <v>0</v>
      </c>
      <c r="AJ110" s="26">
        <f t="shared" si="53"/>
        <v>0</v>
      </c>
      <c r="AK110" s="26">
        <f t="shared" si="54"/>
        <v>0</v>
      </c>
      <c r="AL110" s="26">
        <f t="shared" si="55"/>
        <v>0</v>
      </c>
      <c r="AM110" s="26">
        <f t="shared" si="56"/>
        <v>0</v>
      </c>
    </row>
    <row r="111" spans="1:39" ht="14.25">
      <c r="A111" s="5">
        <f t="shared" si="65"/>
        <v>102</v>
      </c>
      <c r="B111">
        <v>45.86734168385927</v>
      </c>
      <c r="C111" s="6" t="str">
        <f t="shared" si="41"/>
        <v>NA</v>
      </c>
      <c r="D111" s="7" t="str">
        <f t="shared" si="57"/>
        <v>NA</v>
      </c>
      <c r="E111" s="8" t="str">
        <f t="shared" si="42"/>
        <v>NA</v>
      </c>
      <c r="F111" s="8" t="str">
        <f t="shared" si="58"/>
        <v>NA</v>
      </c>
      <c r="G111" s="8" t="str">
        <f t="shared" si="43"/>
        <v>NA</v>
      </c>
      <c r="H111" s="8" t="str">
        <f t="shared" si="68"/>
        <v>NA</v>
      </c>
      <c r="I111" s="15" t="str">
        <f t="shared" si="59"/>
        <v>NA</v>
      </c>
      <c r="J111" s="15" t="str">
        <f t="shared" si="69"/>
        <v>NA</v>
      </c>
      <c r="K111" s="19"/>
      <c r="L111" s="8" t="str">
        <f t="shared" si="44"/>
        <v>NA</v>
      </c>
      <c r="M111" s="8" t="str">
        <f t="shared" si="70"/>
        <v>NA</v>
      </c>
      <c r="N111" s="15" t="str">
        <f t="shared" si="60"/>
        <v>NA</v>
      </c>
      <c r="O111" s="14" t="str">
        <f t="shared" si="71"/>
        <v>NA</v>
      </c>
      <c r="P111" s="8" t="str">
        <f t="shared" si="61"/>
        <v>NA</v>
      </c>
      <c r="Q111" s="13">
        <f t="shared" si="66"/>
        <v>101</v>
      </c>
      <c r="R111" s="10">
        <v>45.86734168385927</v>
      </c>
      <c r="S111" s="12">
        <f t="shared" si="67"/>
        <v>0.005999999999999977</v>
      </c>
      <c r="T111" s="11">
        <f t="shared" si="62"/>
        <v>1015212.215494977</v>
      </c>
      <c r="U111" s="11">
        <f aca="true" t="shared" si="72" ref="U111:U174">(U110+V110)*(1+S111)</f>
        <v>1206427.1971864472</v>
      </c>
      <c r="V111" s="11">
        <f t="shared" si="63"/>
        <v>1000</v>
      </c>
      <c r="W111" s="11">
        <f t="shared" si="64"/>
        <v>509542.783460104</v>
      </c>
      <c r="X111" s="10">
        <f t="shared" si="45"/>
        <v>21.802004722499543</v>
      </c>
      <c r="Y111" s="10">
        <f aca="true" t="shared" si="73" ref="Y111:Y174">Y110+X111</f>
        <v>26324.33345513332</v>
      </c>
      <c r="AA111" s="11">
        <f t="shared" si="46"/>
        <v>5000</v>
      </c>
      <c r="AB111" s="11">
        <f aca="true" t="shared" si="74" ref="AB111:AB174">AB110+AA111</f>
        <v>510000</v>
      </c>
      <c r="AC111" s="24"/>
      <c r="AD111" s="26" t="str">
        <f t="shared" si="47"/>
        <v>NA</v>
      </c>
      <c r="AE111" s="26" t="str">
        <f t="shared" si="48"/>
        <v>NA</v>
      </c>
      <c r="AF111" s="26" t="str">
        <f t="shared" si="49"/>
        <v>NA</v>
      </c>
      <c r="AG111" s="26">
        <f t="shared" si="50"/>
        <v>0</v>
      </c>
      <c r="AH111" s="26">
        <f t="shared" si="51"/>
        <v>0</v>
      </c>
      <c r="AI111" s="26">
        <f t="shared" si="52"/>
        <v>0</v>
      </c>
      <c r="AJ111" s="26">
        <f t="shared" si="53"/>
        <v>0</v>
      </c>
      <c r="AK111" s="26">
        <f t="shared" si="54"/>
        <v>0</v>
      </c>
      <c r="AL111" s="26">
        <f t="shared" si="55"/>
        <v>0</v>
      </c>
      <c r="AM111" s="26">
        <f t="shared" si="56"/>
        <v>0</v>
      </c>
    </row>
    <row r="112" spans="1:39" ht="14.25">
      <c r="A112" s="5">
        <f t="shared" si="65"/>
        <v>103</v>
      </c>
      <c r="B112">
        <v>47.42683130111049</v>
      </c>
      <c r="C112" s="6" t="str">
        <f t="shared" si="41"/>
        <v>NA</v>
      </c>
      <c r="D112" s="7" t="str">
        <f t="shared" si="57"/>
        <v>NA</v>
      </c>
      <c r="E112" s="8" t="str">
        <f t="shared" si="42"/>
        <v>NA</v>
      </c>
      <c r="F112" s="8" t="str">
        <f t="shared" si="58"/>
        <v>NA</v>
      </c>
      <c r="G112" s="8" t="str">
        <f t="shared" si="43"/>
        <v>NA</v>
      </c>
      <c r="H112" s="8" t="str">
        <f t="shared" si="68"/>
        <v>NA</v>
      </c>
      <c r="I112" s="15" t="str">
        <f t="shared" si="59"/>
        <v>NA</v>
      </c>
      <c r="J112" s="15" t="str">
        <f t="shared" si="69"/>
        <v>NA</v>
      </c>
      <c r="K112" s="19"/>
      <c r="L112" s="8" t="str">
        <f t="shared" si="44"/>
        <v>NA</v>
      </c>
      <c r="M112" s="8" t="str">
        <f t="shared" si="70"/>
        <v>NA</v>
      </c>
      <c r="N112" s="15" t="str">
        <f t="shared" si="60"/>
        <v>NA</v>
      </c>
      <c r="O112" s="14" t="str">
        <f t="shared" si="71"/>
        <v>NA</v>
      </c>
      <c r="P112" s="8" t="str">
        <f t="shared" si="61"/>
        <v>NA</v>
      </c>
      <c r="Q112" s="13">
        <f t="shared" si="66"/>
        <v>102</v>
      </c>
      <c r="R112" s="10">
        <v>47.42683130111049</v>
      </c>
      <c r="S112" s="12">
        <f t="shared" si="67"/>
        <v>0.03400000000000002</v>
      </c>
      <c r="T112" s="11">
        <f t="shared" si="62"/>
        <v>1032964.8681886641</v>
      </c>
      <c r="U112" s="11">
        <f t="shared" si="72"/>
        <v>1248479.7218907864</v>
      </c>
      <c r="V112" s="11">
        <f t="shared" si="63"/>
        <v>1000</v>
      </c>
      <c r="W112" s="11">
        <f t="shared" si="64"/>
        <v>510542.783460104</v>
      </c>
      <c r="X112" s="10">
        <f t="shared" si="45"/>
        <v>21.08511095019298</v>
      </c>
      <c r="Y112" s="10">
        <f t="shared" si="73"/>
        <v>26345.418566083514</v>
      </c>
      <c r="AA112" s="11">
        <f t="shared" si="46"/>
        <v>5000</v>
      </c>
      <c r="AB112" s="11">
        <f t="shared" si="74"/>
        <v>515000</v>
      </c>
      <c r="AC112" s="24"/>
      <c r="AD112" s="26" t="str">
        <f t="shared" si="47"/>
        <v>NA</v>
      </c>
      <c r="AE112" s="26" t="str">
        <f t="shared" si="48"/>
        <v>NA</v>
      </c>
      <c r="AF112" s="26" t="str">
        <f t="shared" si="49"/>
        <v>NA</v>
      </c>
      <c r="AG112" s="26">
        <f t="shared" si="50"/>
        <v>0</v>
      </c>
      <c r="AH112" s="26">
        <f t="shared" si="51"/>
        <v>0</v>
      </c>
      <c r="AI112" s="26">
        <f t="shared" si="52"/>
        <v>0</v>
      </c>
      <c r="AJ112" s="26">
        <f t="shared" si="53"/>
        <v>0</v>
      </c>
      <c r="AK112" s="26">
        <f t="shared" si="54"/>
        <v>0</v>
      </c>
      <c r="AL112" s="26">
        <f t="shared" si="55"/>
        <v>0</v>
      </c>
      <c r="AM112" s="26">
        <f t="shared" si="56"/>
        <v>0</v>
      </c>
    </row>
    <row r="113" spans="1:39" ht="14.25">
      <c r="A113" s="5">
        <f t="shared" si="65"/>
        <v>104</v>
      </c>
      <c r="B113">
        <v>46.668002000292724</v>
      </c>
      <c r="C113" s="6" t="str">
        <f t="shared" si="41"/>
        <v>NA</v>
      </c>
      <c r="D113" s="7" t="str">
        <f t="shared" si="57"/>
        <v>NA</v>
      </c>
      <c r="E113" s="8" t="str">
        <f t="shared" si="42"/>
        <v>NA</v>
      </c>
      <c r="F113" s="8" t="str">
        <f t="shared" si="58"/>
        <v>NA</v>
      </c>
      <c r="G113" s="8" t="str">
        <f t="shared" si="43"/>
        <v>NA</v>
      </c>
      <c r="H113" s="8" t="str">
        <f t="shared" si="68"/>
        <v>NA</v>
      </c>
      <c r="I113" s="15" t="str">
        <f t="shared" si="59"/>
        <v>NA</v>
      </c>
      <c r="J113" s="15" t="str">
        <f t="shared" si="69"/>
        <v>NA</v>
      </c>
      <c r="K113" s="19"/>
      <c r="L113" s="8" t="str">
        <f t="shared" si="44"/>
        <v>NA</v>
      </c>
      <c r="M113" s="8" t="str">
        <f t="shared" si="70"/>
        <v>NA</v>
      </c>
      <c r="N113" s="15" t="str">
        <f t="shared" si="60"/>
        <v>NA</v>
      </c>
      <c r="O113" s="14" t="str">
        <f t="shared" si="71"/>
        <v>NA</v>
      </c>
      <c r="P113" s="8" t="str">
        <f t="shared" si="61"/>
        <v>NA</v>
      </c>
      <c r="Q113" s="13">
        <f t="shared" si="66"/>
        <v>103</v>
      </c>
      <c r="R113" s="10">
        <v>46.668002000292724</v>
      </c>
      <c r="S113" s="12">
        <f t="shared" si="67"/>
        <v>-0.015999999999999955</v>
      </c>
      <c r="T113" s="11">
        <f t="shared" si="62"/>
        <v>1050939.4290410224</v>
      </c>
      <c r="U113" s="11">
        <f t="shared" si="72"/>
        <v>1229488.046340534</v>
      </c>
      <c r="V113" s="11">
        <f t="shared" si="63"/>
        <v>1000</v>
      </c>
      <c r="W113" s="11">
        <f t="shared" si="64"/>
        <v>511542.783460104</v>
      </c>
      <c r="X113" s="10">
        <f t="shared" si="45"/>
        <v>21.427958282716443</v>
      </c>
      <c r="Y113" s="10">
        <f t="shared" si="73"/>
        <v>26366.84652436623</v>
      </c>
      <c r="AA113" s="11">
        <f t="shared" si="46"/>
        <v>5000</v>
      </c>
      <c r="AB113" s="11">
        <f t="shared" si="74"/>
        <v>520000</v>
      </c>
      <c r="AC113" s="24"/>
      <c r="AD113" s="26" t="str">
        <f t="shared" si="47"/>
        <v>NA</v>
      </c>
      <c r="AE113" s="26" t="str">
        <f t="shared" si="48"/>
        <v>NA</v>
      </c>
      <c r="AF113" s="26" t="str">
        <f t="shared" si="49"/>
        <v>NA</v>
      </c>
      <c r="AG113" s="26">
        <f t="shared" si="50"/>
        <v>0</v>
      </c>
      <c r="AH113" s="26">
        <f t="shared" si="51"/>
        <v>0</v>
      </c>
      <c r="AI113" s="26">
        <f t="shared" si="52"/>
        <v>0</v>
      </c>
      <c r="AJ113" s="26">
        <f t="shared" si="53"/>
        <v>0</v>
      </c>
      <c r="AK113" s="26">
        <f t="shared" si="54"/>
        <v>0</v>
      </c>
      <c r="AL113" s="26">
        <f t="shared" si="55"/>
        <v>0</v>
      </c>
      <c r="AM113" s="26">
        <f t="shared" si="56"/>
        <v>0</v>
      </c>
    </row>
    <row r="114" spans="1:39" ht="14.25">
      <c r="A114" s="5">
        <f t="shared" si="65"/>
        <v>105</v>
      </c>
      <c r="B114">
        <v>52.081490232326686</v>
      </c>
      <c r="C114" s="6" t="str">
        <f t="shared" si="41"/>
        <v>NA</v>
      </c>
      <c r="D114" s="7" t="str">
        <f t="shared" si="57"/>
        <v>NA</v>
      </c>
      <c r="E114" s="8" t="str">
        <f t="shared" si="42"/>
        <v>NA</v>
      </c>
      <c r="F114" s="8" t="str">
        <f t="shared" si="58"/>
        <v>NA</v>
      </c>
      <c r="G114" s="8" t="str">
        <f t="shared" si="43"/>
        <v>NA</v>
      </c>
      <c r="H114" s="8" t="str">
        <f t="shared" si="68"/>
        <v>NA</v>
      </c>
      <c r="I114" s="15" t="str">
        <f t="shared" si="59"/>
        <v>NA</v>
      </c>
      <c r="J114" s="15" t="str">
        <f t="shared" si="69"/>
        <v>NA</v>
      </c>
      <c r="K114" s="19"/>
      <c r="L114" s="8" t="str">
        <f t="shared" si="44"/>
        <v>NA</v>
      </c>
      <c r="M114" s="8" t="str">
        <f t="shared" si="70"/>
        <v>NA</v>
      </c>
      <c r="N114" s="15" t="str">
        <f t="shared" si="60"/>
        <v>NA</v>
      </c>
      <c r="O114" s="14" t="str">
        <f t="shared" si="71"/>
        <v>NA</v>
      </c>
      <c r="P114" s="8" t="str">
        <f t="shared" si="61"/>
        <v>NA</v>
      </c>
      <c r="Q114" s="13">
        <f t="shared" si="66"/>
        <v>104</v>
      </c>
      <c r="R114" s="10">
        <v>52.081490232326686</v>
      </c>
      <c r="S114" s="12">
        <f t="shared" si="67"/>
        <v>0.11600000000000014</v>
      </c>
      <c r="T114" s="11">
        <f t="shared" si="62"/>
        <v>1069138.671904035</v>
      </c>
      <c r="U114" s="11">
        <f t="shared" si="72"/>
        <v>1373224.6597160362</v>
      </c>
      <c r="V114" s="11">
        <f t="shared" si="63"/>
        <v>1000</v>
      </c>
      <c r="W114" s="11">
        <f t="shared" si="64"/>
        <v>512542.783460104</v>
      </c>
      <c r="X114" s="10">
        <f t="shared" si="45"/>
        <v>19.200679464799677</v>
      </c>
      <c r="Y114" s="10">
        <f t="shared" si="73"/>
        <v>26386.04720383103</v>
      </c>
      <c r="AA114" s="11">
        <f t="shared" si="46"/>
        <v>5000</v>
      </c>
      <c r="AB114" s="11">
        <f t="shared" si="74"/>
        <v>525000</v>
      </c>
      <c r="AC114" s="24"/>
      <c r="AD114" s="26" t="str">
        <f t="shared" si="47"/>
        <v>NA</v>
      </c>
      <c r="AE114" s="26" t="str">
        <f t="shared" si="48"/>
        <v>NA</v>
      </c>
      <c r="AF114" s="26" t="str">
        <f t="shared" si="49"/>
        <v>NA</v>
      </c>
      <c r="AG114" s="26">
        <f t="shared" si="50"/>
        <v>0</v>
      </c>
      <c r="AH114" s="26">
        <f t="shared" si="51"/>
        <v>0</v>
      </c>
      <c r="AI114" s="26">
        <f t="shared" si="52"/>
        <v>0</v>
      </c>
      <c r="AJ114" s="26">
        <f t="shared" si="53"/>
        <v>0</v>
      </c>
      <c r="AK114" s="26">
        <f t="shared" si="54"/>
        <v>0</v>
      </c>
      <c r="AL114" s="26">
        <f t="shared" si="55"/>
        <v>0</v>
      </c>
      <c r="AM114" s="26">
        <f t="shared" si="56"/>
        <v>0</v>
      </c>
    </row>
    <row r="115" spans="1:39" ht="14.25">
      <c r="A115" s="5">
        <f t="shared" si="65"/>
        <v>106</v>
      </c>
      <c r="B115">
        <v>51.40443085930644</v>
      </c>
      <c r="C115" s="6" t="str">
        <f t="shared" si="41"/>
        <v>NA</v>
      </c>
      <c r="D115" s="7" t="str">
        <f t="shared" si="57"/>
        <v>NA</v>
      </c>
      <c r="E115" s="8" t="str">
        <f t="shared" si="42"/>
        <v>NA</v>
      </c>
      <c r="F115" s="8" t="str">
        <f t="shared" si="58"/>
        <v>NA</v>
      </c>
      <c r="G115" s="8" t="str">
        <f t="shared" si="43"/>
        <v>NA</v>
      </c>
      <c r="H115" s="8" t="str">
        <f t="shared" si="68"/>
        <v>NA</v>
      </c>
      <c r="I115" s="15" t="str">
        <f t="shared" si="59"/>
        <v>NA</v>
      </c>
      <c r="J115" s="15" t="str">
        <f t="shared" si="69"/>
        <v>NA</v>
      </c>
      <c r="K115" s="19"/>
      <c r="L115" s="8" t="str">
        <f t="shared" si="44"/>
        <v>NA</v>
      </c>
      <c r="M115" s="8" t="str">
        <f t="shared" si="70"/>
        <v>NA</v>
      </c>
      <c r="N115" s="15" t="str">
        <f t="shared" si="60"/>
        <v>NA</v>
      </c>
      <c r="O115" s="14" t="str">
        <f t="shared" si="71"/>
        <v>NA</v>
      </c>
      <c r="P115" s="8" t="str">
        <f t="shared" si="61"/>
        <v>NA</v>
      </c>
      <c r="Q115" s="13">
        <f t="shared" si="66"/>
        <v>105</v>
      </c>
      <c r="R115" s="10">
        <v>51.40443085930644</v>
      </c>
      <c r="S115" s="12">
        <f t="shared" si="67"/>
        <v>-0.013000000000000045</v>
      </c>
      <c r="T115" s="11">
        <f t="shared" si="62"/>
        <v>1087565.4053028356</v>
      </c>
      <c r="U115" s="11">
        <f t="shared" si="72"/>
        <v>1356359.7391397278</v>
      </c>
      <c r="V115" s="11">
        <f t="shared" si="63"/>
        <v>1000</v>
      </c>
      <c r="W115" s="11">
        <f t="shared" si="64"/>
        <v>513542.783460104</v>
      </c>
      <c r="X115" s="10">
        <f t="shared" si="45"/>
        <v>19.453575952177992</v>
      </c>
      <c r="Y115" s="10">
        <f t="shared" si="73"/>
        <v>26405.500779783208</v>
      </c>
      <c r="AA115" s="11">
        <f t="shared" si="46"/>
        <v>5000</v>
      </c>
      <c r="AB115" s="11">
        <f t="shared" si="74"/>
        <v>530000</v>
      </c>
      <c r="AC115" s="24"/>
      <c r="AD115" s="26" t="str">
        <f t="shared" si="47"/>
        <v>NA</v>
      </c>
      <c r="AE115" s="26" t="str">
        <f t="shared" si="48"/>
        <v>NA</v>
      </c>
      <c r="AF115" s="26" t="str">
        <f t="shared" si="49"/>
        <v>NA</v>
      </c>
      <c r="AG115" s="26">
        <f t="shared" si="50"/>
        <v>0</v>
      </c>
      <c r="AH115" s="26">
        <f t="shared" si="51"/>
        <v>0</v>
      </c>
      <c r="AI115" s="26">
        <f t="shared" si="52"/>
        <v>0</v>
      </c>
      <c r="AJ115" s="26">
        <f t="shared" si="53"/>
        <v>0</v>
      </c>
      <c r="AK115" s="26">
        <f t="shared" si="54"/>
        <v>0</v>
      </c>
      <c r="AL115" s="26">
        <f t="shared" si="55"/>
        <v>0</v>
      </c>
      <c r="AM115" s="26">
        <f t="shared" si="56"/>
        <v>0</v>
      </c>
    </row>
    <row r="116" spans="1:39" ht="14.25">
      <c r="A116" s="5">
        <f t="shared" si="65"/>
        <v>107</v>
      </c>
      <c r="B116">
        <v>55.56818975891026</v>
      </c>
      <c r="C116" s="6" t="str">
        <f t="shared" si="41"/>
        <v>NA</v>
      </c>
      <c r="D116" s="7" t="str">
        <f t="shared" si="57"/>
        <v>NA</v>
      </c>
      <c r="E116" s="8" t="str">
        <f t="shared" si="42"/>
        <v>NA</v>
      </c>
      <c r="F116" s="8" t="str">
        <f t="shared" si="58"/>
        <v>NA</v>
      </c>
      <c r="G116" s="8" t="str">
        <f t="shared" si="43"/>
        <v>NA</v>
      </c>
      <c r="H116" s="8" t="str">
        <f t="shared" si="68"/>
        <v>NA</v>
      </c>
      <c r="I116" s="15" t="str">
        <f t="shared" si="59"/>
        <v>NA</v>
      </c>
      <c r="J116" s="15" t="str">
        <f t="shared" si="69"/>
        <v>NA</v>
      </c>
      <c r="K116" s="19"/>
      <c r="L116" s="8" t="str">
        <f t="shared" si="44"/>
        <v>NA</v>
      </c>
      <c r="M116" s="8" t="str">
        <f t="shared" si="70"/>
        <v>NA</v>
      </c>
      <c r="N116" s="15" t="str">
        <f t="shared" si="60"/>
        <v>NA</v>
      </c>
      <c r="O116" s="14" t="str">
        <f t="shared" si="71"/>
        <v>NA</v>
      </c>
      <c r="P116" s="8" t="str">
        <f t="shared" si="61"/>
        <v>NA</v>
      </c>
      <c r="Q116" s="13">
        <f t="shared" si="66"/>
        <v>106</v>
      </c>
      <c r="R116" s="10">
        <v>55.56818975891026</v>
      </c>
      <c r="S116" s="12">
        <f t="shared" si="67"/>
        <v>0.08099999999999997</v>
      </c>
      <c r="T116" s="11">
        <f t="shared" si="62"/>
        <v>1106222.472869121</v>
      </c>
      <c r="U116" s="11">
        <f t="shared" si="72"/>
        <v>1467305.8780100457</v>
      </c>
      <c r="V116" s="11">
        <f t="shared" si="63"/>
        <v>1000</v>
      </c>
      <c r="W116" s="11">
        <f t="shared" si="64"/>
        <v>514542.783460104</v>
      </c>
      <c r="X116" s="10">
        <f t="shared" si="45"/>
        <v>17.995907448823306</v>
      </c>
      <c r="Y116" s="10">
        <f t="shared" si="73"/>
        <v>26423.49668723203</v>
      </c>
      <c r="AA116" s="11">
        <f t="shared" si="46"/>
        <v>5000</v>
      </c>
      <c r="AB116" s="11">
        <f t="shared" si="74"/>
        <v>535000</v>
      </c>
      <c r="AC116" s="24"/>
      <c r="AD116" s="26" t="str">
        <f t="shared" si="47"/>
        <v>NA</v>
      </c>
      <c r="AE116" s="26" t="str">
        <f t="shared" si="48"/>
        <v>NA</v>
      </c>
      <c r="AF116" s="26" t="str">
        <f t="shared" si="49"/>
        <v>NA</v>
      </c>
      <c r="AG116" s="26">
        <f t="shared" si="50"/>
        <v>0</v>
      </c>
      <c r="AH116" s="26">
        <f t="shared" si="51"/>
        <v>0</v>
      </c>
      <c r="AI116" s="26">
        <f t="shared" si="52"/>
        <v>0</v>
      </c>
      <c r="AJ116" s="26">
        <f t="shared" si="53"/>
        <v>0</v>
      </c>
      <c r="AK116" s="26">
        <f t="shared" si="54"/>
        <v>0</v>
      </c>
      <c r="AL116" s="26">
        <f t="shared" si="55"/>
        <v>0</v>
      </c>
      <c r="AM116" s="26">
        <f t="shared" si="56"/>
        <v>0</v>
      </c>
    </row>
    <row r="117" spans="1:39" ht="14.25">
      <c r="A117" s="5">
        <f t="shared" si="65"/>
        <v>108</v>
      </c>
      <c r="B117">
        <v>52.34523475289346</v>
      </c>
      <c r="C117" s="6" t="str">
        <f t="shared" si="41"/>
        <v>NA</v>
      </c>
      <c r="D117" s="7" t="str">
        <f t="shared" si="57"/>
        <v>NA</v>
      </c>
      <c r="E117" s="8" t="str">
        <f t="shared" si="42"/>
        <v>NA</v>
      </c>
      <c r="F117" s="8" t="str">
        <f t="shared" si="58"/>
        <v>NA</v>
      </c>
      <c r="G117" s="8" t="str">
        <f t="shared" si="43"/>
        <v>NA</v>
      </c>
      <c r="H117" s="8" t="str">
        <f t="shared" si="68"/>
        <v>NA</v>
      </c>
      <c r="I117" s="15" t="str">
        <f t="shared" si="59"/>
        <v>NA</v>
      </c>
      <c r="J117" s="15" t="str">
        <f t="shared" si="69"/>
        <v>NA</v>
      </c>
      <c r="K117" s="19"/>
      <c r="L117" s="8" t="str">
        <f t="shared" si="44"/>
        <v>NA</v>
      </c>
      <c r="M117" s="8" t="str">
        <f t="shared" si="70"/>
        <v>NA</v>
      </c>
      <c r="N117" s="15" t="str">
        <f t="shared" si="60"/>
        <v>NA</v>
      </c>
      <c r="O117" s="14" t="str">
        <f t="shared" si="71"/>
        <v>NA</v>
      </c>
      <c r="P117" s="8" t="str">
        <f t="shared" si="61"/>
        <v>NA</v>
      </c>
      <c r="Q117" s="13">
        <f t="shared" si="66"/>
        <v>107</v>
      </c>
      <c r="R117" s="10">
        <v>52.34523475289346</v>
      </c>
      <c r="S117" s="12">
        <f t="shared" si="67"/>
        <v>-0.05800000000000003</v>
      </c>
      <c r="T117" s="11">
        <f t="shared" si="62"/>
        <v>1125112.7537799848</v>
      </c>
      <c r="U117" s="11">
        <f t="shared" si="72"/>
        <v>1383144.137085463</v>
      </c>
      <c r="V117" s="11">
        <f t="shared" si="63"/>
        <v>1000</v>
      </c>
      <c r="W117" s="11">
        <f t="shared" si="64"/>
        <v>515542.783460104</v>
      </c>
      <c r="X117" s="10">
        <f t="shared" si="45"/>
        <v>19.10393572061922</v>
      </c>
      <c r="Y117" s="10">
        <f t="shared" si="73"/>
        <v>26442.60062295265</v>
      </c>
      <c r="AA117" s="11">
        <f t="shared" si="46"/>
        <v>5000</v>
      </c>
      <c r="AB117" s="11">
        <f t="shared" si="74"/>
        <v>540000</v>
      </c>
      <c r="AC117" s="24"/>
      <c r="AD117" s="26" t="str">
        <f t="shared" si="47"/>
        <v>NA</v>
      </c>
      <c r="AE117" s="26" t="str">
        <f t="shared" si="48"/>
        <v>NA</v>
      </c>
      <c r="AF117" s="26" t="str">
        <f t="shared" si="49"/>
        <v>NA</v>
      </c>
      <c r="AG117" s="26">
        <f t="shared" si="50"/>
        <v>0</v>
      </c>
      <c r="AH117" s="26">
        <f t="shared" si="51"/>
        <v>0</v>
      </c>
      <c r="AI117" s="26">
        <f t="shared" si="52"/>
        <v>0</v>
      </c>
      <c r="AJ117" s="26">
        <f t="shared" si="53"/>
        <v>0</v>
      </c>
      <c r="AK117" s="26">
        <f t="shared" si="54"/>
        <v>0</v>
      </c>
      <c r="AL117" s="26">
        <f t="shared" si="55"/>
        <v>0</v>
      </c>
      <c r="AM117" s="26">
        <f t="shared" si="56"/>
        <v>0</v>
      </c>
    </row>
    <row r="118" spans="1:39" ht="14.25">
      <c r="A118" s="5">
        <f t="shared" si="65"/>
        <v>109</v>
      </c>
      <c r="B118">
        <v>53.33979421319843</v>
      </c>
      <c r="C118" s="6" t="str">
        <f t="shared" si="41"/>
        <v>NA</v>
      </c>
      <c r="D118" s="7" t="str">
        <f t="shared" si="57"/>
        <v>NA</v>
      </c>
      <c r="E118" s="8" t="str">
        <f t="shared" si="42"/>
        <v>NA</v>
      </c>
      <c r="F118" s="8" t="str">
        <f t="shared" si="58"/>
        <v>NA</v>
      </c>
      <c r="G118" s="8" t="str">
        <f t="shared" si="43"/>
        <v>NA</v>
      </c>
      <c r="H118" s="8" t="str">
        <f t="shared" si="68"/>
        <v>NA</v>
      </c>
      <c r="I118" s="15" t="str">
        <f t="shared" si="59"/>
        <v>NA</v>
      </c>
      <c r="J118" s="15" t="str">
        <f t="shared" si="69"/>
        <v>NA</v>
      </c>
      <c r="K118" s="19"/>
      <c r="L118" s="8" t="str">
        <f t="shared" si="44"/>
        <v>NA</v>
      </c>
      <c r="M118" s="8" t="str">
        <f t="shared" si="70"/>
        <v>NA</v>
      </c>
      <c r="N118" s="15" t="str">
        <f t="shared" si="60"/>
        <v>NA</v>
      </c>
      <c r="O118" s="14" t="str">
        <f t="shared" si="71"/>
        <v>NA</v>
      </c>
      <c r="P118" s="8" t="str">
        <f t="shared" si="61"/>
        <v>NA</v>
      </c>
      <c r="Q118" s="13">
        <f t="shared" si="66"/>
        <v>108</v>
      </c>
      <c r="R118" s="10">
        <v>53.33979421319843</v>
      </c>
      <c r="S118" s="12">
        <f t="shared" si="67"/>
        <v>0.01899999999999989</v>
      </c>
      <c r="T118" s="11">
        <f t="shared" si="62"/>
        <v>1144239.1632022348</v>
      </c>
      <c r="U118" s="11">
        <f t="shared" si="72"/>
        <v>1410442.8756900865</v>
      </c>
      <c r="V118" s="11">
        <f t="shared" si="63"/>
        <v>1000</v>
      </c>
      <c r="W118" s="11">
        <f t="shared" si="64"/>
        <v>516542.783460104</v>
      </c>
      <c r="X118" s="10">
        <f t="shared" si="45"/>
        <v>18.747728872050267</v>
      </c>
      <c r="Y118" s="10">
        <f t="shared" si="73"/>
        <v>26461.3483518247</v>
      </c>
      <c r="AA118" s="11">
        <f t="shared" si="46"/>
        <v>5000</v>
      </c>
      <c r="AB118" s="11">
        <f t="shared" si="74"/>
        <v>545000</v>
      </c>
      <c r="AC118" s="24"/>
      <c r="AD118" s="26" t="str">
        <f t="shared" si="47"/>
        <v>NA</v>
      </c>
      <c r="AE118" s="26" t="str">
        <f t="shared" si="48"/>
        <v>NA</v>
      </c>
      <c r="AF118" s="26" t="str">
        <f t="shared" si="49"/>
        <v>NA</v>
      </c>
      <c r="AG118" s="26">
        <f t="shared" si="50"/>
        <v>0</v>
      </c>
      <c r="AH118" s="26">
        <f t="shared" si="51"/>
        <v>0</v>
      </c>
      <c r="AI118" s="26">
        <f t="shared" si="52"/>
        <v>0</v>
      </c>
      <c r="AJ118" s="26">
        <f t="shared" si="53"/>
        <v>0</v>
      </c>
      <c r="AK118" s="26">
        <f t="shared" si="54"/>
        <v>0</v>
      </c>
      <c r="AL118" s="26">
        <f t="shared" si="55"/>
        <v>0</v>
      </c>
      <c r="AM118" s="26">
        <f t="shared" si="56"/>
        <v>0</v>
      </c>
    </row>
    <row r="119" spans="1:39" ht="14.25">
      <c r="A119" s="5">
        <f t="shared" si="65"/>
        <v>110</v>
      </c>
      <c r="B119">
        <v>52.16631874050807</v>
      </c>
      <c r="C119" s="6" t="str">
        <f t="shared" si="41"/>
        <v>NA</v>
      </c>
      <c r="D119" s="7" t="str">
        <f t="shared" si="57"/>
        <v>NA</v>
      </c>
      <c r="E119" s="8" t="str">
        <f t="shared" si="42"/>
        <v>NA</v>
      </c>
      <c r="F119" s="8" t="str">
        <f t="shared" si="58"/>
        <v>NA</v>
      </c>
      <c r="G119" s="8" t="str">
        <f t="shared" si="43"/>
        <v>NA</v>
      </c>
      <c r="H119" s="8" t="str">
        <f t="shared" si="68"/>
        <v>NA</v>
      </c>
      <c r="I119" s="15" t="str">
        <f t="shared" si="59"/>
        <v>NA</v>
      </c>
      <c r="J119" s="15" t="str">
        <f t="shared" si="69"/>
        <v>NA</v>
      </c>
      <c r="K119" s="19"/>
      <c r="L119" s="8" t="str">
        <f t="shared" si="44"/>
        <v>NA</v>
      </c>
      <c r="M119" s="8" t="str">
        <f t="shared" si="70"/>
        <v>NA</v>
      </c>
      <c r="N119" s="15" t="str">
        <f t="shared" si="60"/>
        <v>NA</v>
      </c>
      <c r="O119" s="14" t="str">
        <f t="shared" si="71"/>
        <v>NA</v>
      </c>
      <c r="P119" s="8" t="str">
        <f t="shared" si="61"/>
        <v>NA</v>
      </c>
      <c r="Q119" s="13">
        <f t="shared" si="66"/>
        <v>109</v>
      </c>
      <c r="R119" s="10">
        <v>52.16631874050807</v>
      </c>
      <c r="S119" s="12">
        <f t="shared" si="67"/>
        <v>-0.021999999999999957</v>
      </c>
      <c r="T119" s="11">
        <f t="shared" si="62"/>
        <v>1163604.6527422625</v>
      </c>
      <c r="U119" s="11">
        <f t="shared" si="72"/>
        <v>1380391.1324249047</v>
      </c>
      <c r="V119" s="11">
        <f t="shared" si="63"/>
        <v>1000</v>
      </c>
      <c r="W119" s="11">
        <f t="shared" si="64"/>
        <v>517542.783460104</v>
      </c>
      <c r="X119" s="10">
        <f t="shared" si="45"/>
        <v>19.169456924386775</v>
      </c>
      <c r="Y119" s="10">
        <f t="shared" si="73"/>
        <v>26480.51780874909</v>
      </c>
      <c r="AA119" s="11">
        <f t="shared" si="46"/>
        <v>5000</v>
      </c>
      <c r="AB119" s="11">
        <f t="shared" si="74"/>
        <v>550000</v>
      </c>
      <c r="AC119" s="24"/>
      <c r="AD119" s="26" t="str">
        <f t="shared" si="47"/>
        <v>NA</v>
      </c>
      <c r="AE119" s="26" t="str">
        <f t="shared" si="48"/>
        <v>NA</v>
      </c>
      <c r="AF119" s="26" t="str">
        <f t="shared" si="49"/>
        <v>NA</v>
      </c>
      <c r="AG119" s="26">
        <f t="shared" si="50"/>
        <v>0</v>
      </c>
      <c r="AH119" s="26">
        <f t="shared" si="51"/>
        <v>0</v>
      </c>
      <c r="AI119" s="26">
        <f t="shared" si="52"/>
        <v>0</v>
      </c>
      <c r="AJ119" s="26">
        <f t="shared" si="53"/>
        <v>0</v>
      </c>
      <c r="AK119" s="26">
        <f t="shared" si="54"/>
        <v>0</v>
      </c>
      <c r="AL119" s="26">
        <f t="shared" si="55"/>
        <v>0</v>
      </c>
      <c r="AM119" s="26">
        <f t="shared" si="56"/>
        <v>0</v>
      </c>
    </row>
    <row r="120" spans="1:39" ht="14.25">
      <c r="A120" s="5">
        <f t="shared" si="65"/>
        <v>111</v>
      </c>
      <c r="B120">
        <v>56.07879264604617</v>
      </c>
      <c r="C120" s="6" t="str">
        <f t="shared" si="41"/>
        <v>NA</v>
      </c>
      <c r="D120" s="7" t="str">
        <f t="shared" si="57"/>
        <v>NA</v>
      </c>
      <c r="E120" s="8" t="str">
        <f t="shared" si="42"/>
        <v>NA</v>
      </c>
      <c r="F120" s="8" t="str">
        <f t="shared" si="58"/>
        <v>NA</v>
      </c>
      <c r="G120" s="8" t="str">
        <f t="shared" si="43"/>
        <v>NA</v>
      </c>
      <c r="H120" s="8" t="str">
        <f t="shared" si="68"/>
        <v>NA</v>
      </c>
      <c r="I120" s="15" t="str">
        <f t="shared" si="59"/>
        <v>NA</v>
      </c>
      <c r="J120" s="15" t="str">
        <f t="shared" si="69"/>
        <v>NA</v>
      </c>
      <c r="K120" s="19"/>
      <c r="L120" s="8" t="str">
        <f t="shared" si="44"/>
        <v>NA</v>
      </c>
      <c r="M120" s="8" t="str">
        <f t="shared" si="70"/>
        <v>NA</v>
      </c>
      <c r="N120" s="15" t="str">
        <f t="shared" si="60"/>
        <v>NA</v>
      </c>
      <c r="O120" s="14" t="str">
        <f t="shared" si="71"/>
        <v>NA</v>
      </c>
      <c r="P120" s="8" t="str">
        <f t="shared" si="61"/>
        <v>NA</v>
      </c>
      <c r="Q120" s="13">
        <f t="shared" si="66"/>
        <v>110</v>
      </c>
      <c r="R120" s="10">
        <v>56.07879264604617</v>
      </c>
      <c r="S120" s="12">
        <f t="shared" si="67"/>
        <v>0.0749999999999999</v>
      </c>
      <c r="T120" s="11">
        <f t="shared" si="62"/>
        <v>1183212.210901541</v>
      </c>
      <c r="U120" s="11">
        <f t="shared" si="72"/>
        <v>1484995.4673567726</v>
      </c>
      <c r="V120" s="11">
        <f t="shared" si="63"/>
        <v>1000</v>
      </c>
      <c r="W120" s="11">
        <f t="shared" si="64"/>
        <v>518542.783460104</v>
      </c>
      <c r="X120" s="10">
        <f t="shared" si="45"/>
        <v>17.832052952917934</v>
      </c>
      <c r="Y120" s="10">
        <f t="shared" si="73"/>
        <v>26498.34986170201</v>
      </c>
      <c r="AA120" s="11">
        <f t="shared" si="46"/>
        <v>5000</v>
      </c>
      <c r="AB120" s="11">
        <f t="shared" si="74"/>
        <v>555000</v>
      </c>
      <c r="AC120" s="24"/>
      <c r="AD120" s="26" t="str">
        <f t="shared" si="47"/>
        <v>NA</v>
      </c>
      <c r="AE120" s="26" t="str">
        <f t="shared" si="48"/>
        <v>NA</v>
      </c>
      <c r="AF120" s="26" t="str">
        <f t="shared" si="49"/>
        <v>NA</v>
      </c>
      <c r="AG120" s="26">
        <f t="shared" si="50"/>
        <v>0</v>
      </c>
      <c r="AH120" s="26">
        <f t="shared" si="51"/>
        <v>0</v>
      </c>
      <c r="AI120" s="26">
        <f t="shared" si="52"/>
        <v>0</v>
      </c>
      <c r="AJ120" s="26">
        <f t="shared" si="53"/>
        <v>0</v>
      </c>
      <c r="AK120" s="26">
        <f t="shared" si="54"/>
        <v>0</v>
      </c>
      <c r="AL120" s="26">
        <f t="shared" si="55"/>
        <v>0</v>
      </c>
      <c r="AM120" s="26">
        <f t="shared" si="56"/>
        <v>0</v>
      </c>
    </row>
    <row r="121" spans="1:39" ht="14.25">
      <c r="A121" s="5">
        <f t="shared" si="65"/>
        <v>112</v>
      </c>
      <c r="B121">
        <v>61.350199154774515</v>
      </c>
      <c r="C121" s="6" t="str">
        <f t="shared" si="41"/>
        <v>NA</v>
      </c>
      <c r="D121" s="7" t="str">
        <f t="shared" si="57"/>
        <v>NA</v>
      </c>
      <c r="E121" s="8" t="str">
        <f t="shared" si="42"/>
        <v>NA</v>
      </c>
      <c r="F121" s="8" t="str">
        <f t="shared" si="58"/>
        <v>NA</v>
      </c>
      <c r="G121" s="8" t="str">
        <f t="shared" si="43"/>
        <v>NA</v>
      </c>
      <c r="H121" s="8" t="str">
        <f t="shared" si="68"/>
        <v>NA</v>
      </c>
      <c r="I121" s="15" t="str">
        <f t="shared" si="59"/>
        <v>NA</v>
      </c>
      <c r="J121" s="15" t="str">
        <f t="shared" si="69"/>
        <v>NA</v>
      </c>
      <c r="K121" s="19"/>
      <c r="L121" s="8" t="str">
        <f t="shared" si="44"/>
        <v>NA</v>
      </c>
      <c r="M121" s="8" t="str">
        <f t="shared" si="70"/>
        <v>NA</v>
      </c>
      <c r="N121" s="15" t="str">
        <f t="shared" si="60"/>
        <v>NA</v>
      </c>
      <c r="O121" s="14" t="str">
        <f t="shared" si="71"/>
        <v>NA</v>
      </c>
      <c r="P121" s="8" t="str">
        <f t="shared" si="61"/>
        <v>NA</v>
      </c>
      <c r="Q121" s="13">
        <f t="shared" si="66"/>
        <v>111</v>
      </c>
      <c r="R121" s="10">
        <v>61.350199154774515</v>
      </c>
      <c r="S121" s="12">
        <f t="shared" si="67"/>
        <v>0.09400000000000014</v>
      </c>
      <c r="T121" s="11">
        <f t="shared" si="62"/>
        <v>1203064.86353781</v>
      </c>
      <c r="U121" s="11">
        <f t="shared" si="72"/>
        <v>1625679.0412883093</v>
      </c>
      <c r="V121" s="11">
        <f t="shared" si="63"/>
        <v>1000</v>
      </c>
      <c r="W121" s="11">
        <f t="shared" si="64"/>
        <v>519542.783460104</v>
      </c>
      <c r="X121" s="10">
        <f t="shared" si="45"/>
        <v>16.299865587676354</v>
      </c>
      <c r="Y121" s="10">
        <f t="shared" si="73"/>
        <v>26514.649727289685</v>
      </c>
      <c r="AA121" s="11">
        <f t="shared" si="46"/>
        <v>5000</v>
      </c>
      <c r="AB121" s="11">
        <f t="shared" si="74"/>
        <v>560000</v>
      </c>
      <c r="AC121" s="24"/>
      <c r="AD121" s="26" t="str">
        <f t="shared" si="47"/>
        <v>NA</v>
      </c>
      <c r="AE121" s="26" t="str">
        <f t="shared" si="48"/>
        <v>NA</v>
      </c>
      <c r="AF121" s="26" t="str">
        <f t="shared" si="49"/>
        <v>NA</v>
      </c>
      <c r="AG121" s="26">
        <f t="shared" si="50"/>
        <v>0</v>
      </c>
      <c r="AH121" s="26">
        <f t="shared" si="51"/>
        <v>0</v>
      </c>
      <c r="AI121" s="26">
        <f t="shared" si="52"/>
        <v>0</v>
      </c>
      <c r="AJ121" s="26">
        <f t="shared" si="53"/>
        <v>0</v>
      </c>
      <c r="AK121" s="26">
        <f t="shared" si="54"/>
        <v>0</v>
      </c>
      <c r="AL121" s="26">
        <f t="shared" si="55"/>
        <v>0</v>
      </c>
      <c r="AM121" s="26">
        <f t="shared" si="56"/>
        <v>0</v>
      </c>
    </row>
    <row r="122" spans="1:39" ht="14.25">
      <c r="A122" s="5">
        <f t="shared" si="65"/>
        <v>113</v>
      </c>
      <c r="B122">
        <v>54.35627645113022</v>
      </c>
      <c r="C122" s="6" t="str">
        <f t="shared" si="41"/>
        <v>NA</v>
      </c>
      <c r="D122" s="7" t="str">
        <f t="shared" si="57"/>
        <v>NA</v>
      </c>
      <c r="E122" s="8" t="str">
        <f t="shared" si="42"/>
        <v>NA</v>
      </c>
      <c r="F122" s="8" t="str">
        <f t="shared" si="58"/>
        <v>NA</v>
      </c>
      <c r="G122" s="8" t="str">
        <f t="shared" si="43"/>
        <v>NA</v>
      </c>
      <c r="H122" s="8" t="str">
        <f t="shared" si="68"/>
        <v>NA</v>
      </c>
      <c r="I122" s="15" t="str">
        <f t="shared" si="59"/>
        <v>NA</v>
      </c>
      <c r="J122" s="15" t="str">
        <f t="shared" si="69"/>
        <v>NA</v>
      </c>
      <c r="K122" s="19"/>
      <c r="L122" s="8" t="str">
        <f t="shared" si="44"/>
        <v>NA</v>
      </c>
      <c r="M122" s="8" t="str">
        <f t="shared" si="70"/>
        <v>NA</v>
      </c>
      <c r="N122" s="15" t="str">
        <f t="shared" si="60"/>
        <v>NA</v>
      </c>
      <c r="O122" s="14" t="str">
        <f t="shared" si="71"/>
        <v>NA</v>
      </c>
      <c r="P122" s="8" t="str">
        <f t="shared" si="61"/>
        <v>NA</v>
      </c>
      <c r="Q122" s="13">
        <f t="shared" si="66"/>
        <v>112</v>
      </c>
      <c r="R122" s="10">
        <v>54.35627645113022</v>
      </c>
      <c r="S122" s="12">
        <f t="shared" si="67"/>
        <v>-0.11399999999999999</v>
      </c>
      <c r="T122" s="11">
        <f t="shared" si="62"/>
        <v>1223165.6743320327</v>
      </c>
      <c r="U122" s="11">
        <f t="shared" si="72"/>
        <v>1441237.630581442</v>
      </c>
      <c r="V122" s="11">
        <f t="shared" si="63"/>
        <v>1000</v>
      </c>
      <c r="W122" s="11">
        <f t="shared" si="64"/>
        <v>520542.783460104</v>
      </c>
      <c r="X122" s="10">
        <f t="shared" si="45"/>
        <v>18.397139489476697</v>
      </c>
      <c r="Y122" s="10">
        <f t="shared" si="73"/>
        <v>26533.04686677916</v>
      </c>
      <c r="AA122" s="11">
        <f t="shared" si="46"/>
        <v>5000</v>
      </c>
      <c r="AB122" s="11">
        <f t="shared" si="74"/>
        <v>565000</v>
      </c>
      <c r="AC122" s="24"/>
      <c r="AD122" s="26" t="str">
        <f t="shared" si="47"/>
        <v>NA</v>
      </c>
      <c r="AE122" s="26" t="str">
        <f t="shared" si="48"/>
        <v>NA</v>
      </c>
      <c r="AF122" s="26" t="str">
        <f t="shared" si="49"/>
        <v>NA</v>
      </c>
      <c r="AG122" s="26">
        <f t="shared" si="50"/>
        <v>0</v>
      </c>
      <c r="AH122" s="26">
        <f t="shared" si="51"/>
        <v>0</v>
      </c>
      <c r="AI122" s="26">
        <f t="shared" si="52"/>
        <v>0</v>
      </c>
      <c r="AJ122" s="26">
        <f t="shared" si="53"/>
        <v>0</v>
      </c>
      <c r="AK122" s="26">
        <f t="shared" si="54"/>
        <v>0</v>
      </c>
      <c r="AL122" s="26">
        <f t="shared" si="55"/>
        <v>0</v>
      </c>
      <c r="AM122" s="26">
        <f t="shared" si="56"/>
        <v>0</v>
      </c>
    </row>
    <row r="123" spans="1:39" ht="14.25">
      <c r="A123" s="5">
        <f t="shared" si="65"/>
        <v>114</v>
      </c>
      <c r="B123">
        <v>62.29229281299523</v>
      </c>
      <c r="C123" s="6" t="str">
        <f t="shared" si="41"/>
        <v>NA</v>
      </c>
      <c r="D123" s="7" t="str">
        <f t="shared" si="57"/>
        <v>NA</v>
      </c>
      <c r="E123" s="8" t="str">
        <f t="shared" si="42"/>
        <v>NA</v>
      </c>
      <c r="F123" s="8" t="str">
        <f t="shared" si="58"/>
        <v>NA</v>
      </c>
      <c r="G123" s="8" t="str">
        <f t="shared" si="43"/>
        <v>NA</v>
      </c>
      <c r="H123" s="8" t="str">
        <f t="shared" si="68"/>
        <v>NA</v>
      </c>
      <c r="I123" s="15" t="str">
        <f t="shared" si="59"/>
        <v>NA</v>
      </c>
      <c r="J123" s="15" t="str">
        <f t="shared" si="69"/>
        <v>NA</v>
      </c>
      <c r="K123" s="19"/>
      <c r="L123" s="8" t="str">
        <f t="shared" si="44"/>
        <v>NA</v>
      </c>
      <c r="M123" s="8" t="str">
        <f t="shared" si="70"/>
        <v>NA</v>
      </c>
      <c r="N123" s="15" t="str">
        <f t="shared" si="60"/>
        <v>NA</v>
      </c>
      <c r="O123" s="14" t="str">
        <f t="shared" si="71"/>
        <v>NA</v>
      </c>
      <c r="P123" s="8" t="str">
        <f t="shared" si="61"/>
        <v>NA</v>
      </c>
      <c r="Q123" s="13">
        <f t="shared" si="66"/>
        <v>113</v>
      </c>
      <c r="R123" s="10">
        <v>62.29229281299523</v>
      </c>
      <c r="S123" s="12">
        <f t="shared" si="67"/>
        <v>0.1459999999999999</v>
      </c>
      <c r="T123" s="11">
        <f t="shared" si="62"/>
        <v>1243517.745261183</v>
      </c>
      <c r="U123" s="11">
        <f t="shared" si="72"/>
        <v>1652804.3246463325</v>
      </c>
      <c r="V123" s="11">
        <f t="shared" si="63"/>
        <v>1000</v>
      </c>
      <c r="W123" s="11">
        <f t="shared" si="64"/>
        <v>521542.783460104</v>
      </c>
      <c r="X123" s="10">
        <f t="shared" si="45"/>
        <v>16.053350339857502</v>
      </c>
      <c r="Y123" s="10">
        <f t="shared" si="73"/>
        <v>26549.10021711902</v>
      </c>
      <c r="AA123" s="11">
        <f t="shared" si="46"/>
        <v>5000</v>
      </c>
      <c r="AB123" s="11">
        <f t="shared" si="74"/>
        <v>570000</v>
      </c>
      <c r="AC123" s="24"/>
      <c r="AD123" s="26" t="str">
        <f t="shared" si="47"/>
        <v>NA</v>
      </c>
      <c r="AE123" s="26" t="str">
        <f t="shared" si="48"/>
        <v>NA</v>
      </c>
      <c r="AF123" s="26" t="str">
        <f t="shared" si="49"/>
        <v>NA</v>
      </c>
      <c r="AG123" s="26">
        <f t="shared" si="50"/>
        <v>0</v>
      </c>
      <c r="AH123" s="26">
        <f t="shared" si="51"/>
        <v>0</v>
      </c>
      <c r="AI123" s="26">
        <f t="shared" si="52"/>
        <v>0</v>
      </c>
      <c r="AJ123" s="26">
        <f t="shared" si="53"/>
        <v>0</v>
      </c>
      <c r="AK123" s="26">
        <f t="shared" si="54"/>
        <v>0</v>
      </c>
      <c r="AL123" s="26">
        <f t="shared" si="55"/>
        <v>0</v>
      </c>
      <c r="AM123" s="26">
        <f t="shared" si="56"/>
        <v>0</v>
      </c>
    </row>
    <row r="124" spans="1:39" ht="14.25">
      <c r="A124" s="5">
        <f t="shared" si="65"/>
        <v>115</v>
      </c>
      <c r="B124">
        <v>56.31223270294769</v>
      </c>
      <c r="C124" s="6" t="str">
        <f t="shared" si="41"/>
        <v>NA</v>
      </c>
      <c r="D124" s="7" t="str">
        <f t="shared" si="57"/>
        <v>NA</v>
      </c>
      <c r="E124" s="8" t="str">
        <f t="shared" si="42"/>
        <v>NA</v>
      </c>
      <c r="F124" s="8" t="str">
        <f t="shared" si="58"/>
        <v>NA</v>
      </c>
      <c r="G124" s="8" t="str">
        <f t="shared" si="43"/>
        <v>NA</v>
      </c>
      <c r="H124" s="8" t="str">
        <f t="shared" si="68"/>
        <v>NA</v>
      </c>
      <c r="I124" s="15" t="str">
        <f t="shared" si="59"/>
        <v>NA</v>
      </c>
      <c r="J124" s="15" t="str">
        <f t="shared" si="69"/>
        <v>NA</v>
      </c>
      <c r="K124" s="19"/>
      <c r="L124" s="8" t="str">
        <f t="shared" si="44"/>
        <v>NA</v>
      </c>
      <c r="M124" s="8" t="str">
        <f t="shared" si="70"/>
        <v>NA</v>
      </c>
      <c r="N124" s="15" t="str">
        <f t="shared" si="60"/>
        <v>NA</v>
      </c>
      <c r="O124" s="14" t="str">
        <f t="shared" si="71"/>
        <v>NA</v>
      </c>
      <c r="P124" s="8" t="str">
        <f t="shared" si="61"/>
        <v>NA</v>
      </c>
      <c r="Q124" s="13">
        <f t="shared" si="66"/>
        <v>114</v>
      </c>
      <c r="R124" s="10">
        <v>56.31223270294769</v>
      </c>
      <c r="S124" s="12">
        <f t="shared" si="67"/>
        <v>-0.09599999999999996</v>
      </c>
      <c r="T124" s="11">
        <f t="shared" si="62"/>
        <v>1264124.2170769481</v>
      </c>
      <c r="U124" s="11">
        <f t="shared" si="72"/>
        <v>1495039.1094802846</v>
      </c>
      <c r="V124" s="11">
        <f t="shared" si="63"/>
        <v>1000</v>
      </c>
      <c r="W124" s="11">
        <f t="shared" si="64"/>
        <v>522542.783460104</v>
      </c>
      <c r="X124" s="10">
        <f t="shared" si="45"/>
        <v>17.758130906922016</v>
      </c>
      <c r="Y124" s="10">
        <f t="shared" si="73"/>
        <v>26566.85834802594</v>
      </c>
      <c r="AA124" s="11">
        <f t="shared" si="46"/>
        <v>5000</v>
      </c>
      <c r="AB124" s="11">
        <f t="shared" si="74"/>
        <v>575000</v>
      </c>
      <c r="AC124" s="24"/>
      <c r="AD124" s="26" t="str">
        <f t="shared" si="47"/>
        <v>NA</v>
      </c>
      <c r="AE124" s="26" t="str">
        <f t="shared" si="48"/>
        <v>NA</v>
      </c>
      <c r="AF124" s="26" t="str">
        <f t="shared" si="49"/>
        <v>NA</v>
      </c>
      <c r="AG124" s="26">
        <f t="shared" si="50"/>
        <v>0</v>
      </c>
      <c r="AH124" s="26">
        <f t="shared" si="51"/>
        <v>0</v>
      </c>
      <c r="AI124" s="26">
        <f t="shared" si="52"/>
        <v>0</v>
      </c>
      <c r="AJ124" s="26">
        <f t="shared" si="53"/>
        <v>0</v>
      </c>
      <c r="AK124" s="26">
        <f t="shared" si="54"/>
        <v>0</v>
      </c>
      <c r="AL124" s="26">
        <f t="shared" si="55"/>
        <v>0</v>
      </c>
      <c r="AM124" s="26">
        <f t="shared" si="56"/>
        <v>0</v>
      </c>
    </row>
    <row r="125" spans="1:39" ht="14.25">
      <c r="A125" s="5">
        <f t="shared" si="65"/>
        <v>116</v>
      </c>
      <c r="B125">
        <v>57.663726287818434</v>
      </c>
      <c r="C125" s="6" t="str">
        <f t="shared" si="41"/>
        <v>NA</v>
      </c>
      <c r="D125" s="7" t="str">
        <f t="shared" si="57"/>
        <v>NA</v>
      </c>
      <c r="E125" s="8" t="str">
        <f t="shared" si="42"/>
        <v>NA</v>
      </c>
      <c r="F125" s="8" t="str">
        <f t="shared" si="58"/>
        <v>NA</v>
      </c>
      <c r="G125" s="8" t="str">
        <f t="shared" si="43"/>
        <v>NA</v>
      </c>
      <c r="H125" s="8" t="str">
        <f t="shared" si="68"/>
        <v>NA</v>
      </c>
      <c r="I125" s="15" t="str">
        <f t="shared" si="59"/>
        <v>NA</v>
      </c>
      <c r="J125" s="15" t="str">
        <f t="shared" si="69"/>
        <v>NA</v>
      </c>
      <c r="K125" s="19"/>
      <c r="L125" s="8" t="str">
        <f t="shared" si="44"/>
        <v>NA</v>
      </c>
      <c r="M125" s="8" t="str">
        <f t="shared" si="70"/>
        <v>NA</v>
      </c>
      <c r="N125" s="15" t="str">
        <f t="shared" si="60"/>
        <v>NA</v>
      </c>
      <c r="O125" s="14" t="str">
        <f t="shared" si="71"/>
        <v>NA</v>
      </c>
      <c r="P125" s="8" t="str">
        <f t="shared" si="61"/>
        <v>NA</v>
      </c>
      <c r="Q125" s="13">
        <f t="shared" si="66"/>
        <v>115</v>
      </c>
      <c r="R125" s="10">
        <v>57.663726287818434</v>
      </c>
      <c r="S125" s="12">
        <f t="shared" si="67"/>
        <v>0.02400000000000001</v>
      </c>
      <c r="T125" s="11">
        <f t="shared" si="62"/>
        <v>1284988.2697904096</v>
      </c>
      <c r="U125" s="11">
        <f t="shared" si="72"/>
        <v>1531944.0481078115</v>
      </c>
      <c r="V125" s="11">
        <f t="shared" si="63"/>
        <v>1000</v>
      </c>
      <c r="W125" s="11">
        <f t="shared" si="64"/>
        <v>523542.783460104</v>
      </c>
      <c r="X125" s="10">
        <f t="shared" si="45"/>
        <v>17.34192471379103</v>
      </c>
      <c r="Y125" s="10">
        <f t="shared" si="73"/>
        <v>26584.20027273973</v>
      </c>
      <c r="AA125" s="11">
        <f t="shared" si="46"/>
        <v>5000</v>
      </c>
      <c r="AB125" s="11">
        <f t="shared" si="74"/>
        <v>580000</v>
      </c>
      <c r="AC125" s="24"/>
      <c r="AD125" s="26" t="str">
        <f t="shared" si="47"/>
        <v>NA</v>
      </c>
      <c r="AE125" s="26" t="str">
        <f t="shared" si="48"/>
        <v>NA</v>
      </c>
      <c r="AF125" s="26" t="str">
        <f t="shared" si="49"/>
        <v>NA</v>
      </c>
      <c r="AG125" s="26">
        <f t="shared" si="50"/>
        <v>0</v>
      </c>
      <c r="AH125" s="26">
        <f t="shared" si="51"/>
        <v>0</v>
      </c>
      <c r="AI125" s="26">
        <f t="shared" si="52"/>
        <v>0</v>
      </c>
      <c r="AJ125" s="26">
        <f t="shared" si="53"/>
        <v>0</v>
      </c>
      <c r="AK125" s="26">
        <f t="shared" si="54"/>
        <v>0</v>
      </c>
      <c r="AL125" s="26">
        <f t="shared" si="55"/>
        <v>0</v>
      </c>
      <c r="AM125" s="26">
        <f t="shared" si="56"/>
        <v>0</v>
      </c>
    </row>
    <row r="126" spans="1:39" ht="14.25">
      <c r="A126" s="5">
        <f t="shared" si="65"/>
        <v>117</v>
      </c>
      <c r="B126">
        <v>58.81700081357481</v>
      </c>
      <c r="C126" s="6" t="str">
        <f t="shared" si="41"/>
        <v>NA</v>
      </c>
      <c r="D126" s="7" t="str">
        <f t="shared" si="57"/>
        <v>NA</v>
      </c>
      <c r="E126" s="8" t="str">
        <f t="shared" si="42"/>
        <v>NA</v>
      </c>
      <c r="F126" s="8" t="str">
        <f t="shared" si="58"/>
        <v>NA</v>
      </c>
      <c r="G126" s="8" t="str">
        <f t="shared" si="43"/>
        <v>NA</v>
      </c>
      <c r="H126" s="8" t="str">
        <f t="shared" si="68"/>
        <v>NA</v>
      </c>
      <c r="I126" s="15" t="str">
        <f t="shared" si="59"/>
        <v>NA</v>
      </c>
      <c r="J126" s="15" t="str">
        <f t="shared" si="69"/>
        <v>NA</v>
      </c>
      <c r="K126" s="19"/>
      <c r="L126" s="8" t="str">
        <f t="shared" si="44"/>
        <v>NA</v>
      </c>
      <c r="M126" s="8" t="str">
        <f t="shared" si="70"/>
        <v>NA</v>
      </c>
      <c r="N126" s="15" t="str">
        <f t="shared" si="60"/>
        <v>NA</v>
      </c>
      <c r="O126" s="14" t="str">
        <f t="shared" si="71"/>
        <v>NA</v>
      </c>
      <c r="P126" s="8" t="str">
        <f t="shared" si="61"/>
        <v>NA</v>
      </c>
      <c r="Q126" s="13">
        <f t="shared" si="66"/>
        <v>116</v>
      </c>
      <c r="R126" s="10">
        <v>58.81700081357481</v>
      </c>
      <c r="S126" s="12">
        <f t="shared" si="67"/>
        <v>0.02000000000000008</v>
      </c>
      <c r="T126" s="11">
        <f t="shared" si="62"/>
        <v>1306113.12316279</v>
      </c>
      <c r="U126" s="11">
        <f t="shared" si="72"/>
        <v>1563602.9290699677</v>
      </c>
      <c r="V126" s="11">
        <f t="shared" si="63"/>
        <v>1000</v>
      </c>
      <c r="W126" s="11">
        <f t="shared" si="64"/>
        <v>524542.783460104</v>
      </c>
      <c r="X126" s="10">
        <f t="shared" si="45"/>
        <v>17.00188697430493</v>
      </c>
      <c r="Y126" s="10">
        <f t="shared" si="73"/>
        <v>26601.202159714034</v>
      </c>
      <c r="AA126" s="11">
        <f t="shared" si="46"/>
        <v>5000</v>
      </c>
      <c r="AB126" s="11">
        <f t="shared" si="74"/>
        <v>585000</v>
      </c>
      <c r="AC126" s="24"/>
      <c r="AD126" s="26" t="str">
        <f t="shared" si="47"/>
        <v>NA</v>
      </c>
      <c r="AE126" s="26" t="str">
        <f t="shared" si="48"/>
        <v>NA</v>
      </c>
      <c r="AF126" s="26" t="str">
        <f t="shared" si="49"/>
        <v>NA</v>
      </c>
      <c r="AG126" s="26">
        <f t="shared" si="50"/>
        <v>0</v>
      </c>
      <c r="AH126" s="26">
        <f t="shared" si="51"/>
        <v>0</v>
      </c>
      <c r="AI126" s="26">
        <f t="shared" si="52"/>
        <v>0</v>
      </c>
      <c r="AJ126" s="26">
        <f t="shared" si="53"/>
        <v>0</v>
      </c>
      <c r="AK126" s="26">
        <f t="shared" si="54"/>
        <v>0</v>
      </c>
      <c r="AL126" s="26">
        <f t="shared" si="55"/>
        <v>0</v>
      </c>
      <c r="AM126" s="26">
        <f t="shared" si="56"/>
        <v>0</v>
      </c>
    </row>
    <row r="127" spans="1:39" ht="14.25">
      <c r="A127" s="5">
        <f t="shared" si="65"/>
        <v>118</v>
      </c>
      <c r="B127">
        <v>58.699366811947655</v>
      </c>
      <c r="C127" s="6" t="str">
        <f t="shared" si="41"/>
        <v>NA</v>
      </c>
      <c r="D127" s="7" t="str">
        <f t="shared" si="57"/>
        <v>NA</v>
      </c>
      <c r="E127" s="8" t="str">
        <f t="shared" si="42"/>
        <v>NA</v>
      </c>
      <c r="F127" s="8" t="str">
        <f t="shared" si="58"/>
        <v>NA</v>
      </c>
      <c r="G127" s="8" t="str">
        <f t="shared" si="43"/>
        <v>NA</v>
      </c>
      <c r="H127" s="8" t="str">
        <f t="shared" si="68"/>
        <v>NA</v>
      </c>
      <c r="I127" s="15" t="str">
        <f t="shared" si="59"/>
        <v>NA</v>
      </c>
      <c r="J127" s="15" t="str">
        <f t="shared" si="69"/>
        <v>NA</v>
      </c>
      <c r="K127" s="19"/>
      <c r="L127" s="8" t="str">
        <f t="shared" si="44"/>
        <v>NA</v>
      </c>
      <c r="M127" s="8" t="str">
        <f t="shared" si="70"/>
        <v>NA</v>
      </c>
      <c r="N127" s="15" t="str">
        <f t="shared" si="60"/>
        <v>NA</v>
      </c>
      <c r="O127" s="14" t="str">
        <f t="shared" si="71"/>
        <v>NA</v>
      </c>
      <c r="P127" s="8" t="str">
        <f t="shared" si="61"/>
        <v>NA</v>
      </c>
      <c r="Q127" s="13">
        <f t="shared" si="66"/>
        <v>117</v>
      </c>
      <c r="R127" s="10">
        <v>58.699366811947655</v>
      </c>
      <c r="S127" s="12">
        <f t="shared" si="67"/>
        <v>-0.0020000000000000477</v>
      </c>
      <c r="T127" s="11">
        <f t="shared" si="62"/>
        <v>1327502.0372023243</v>
      </c>
      <c r="U127" s="11">
        <f t="shared" si="72"/>
        <v>1561473.7232118277</v>
      </c>
      <c r="V127" s="11">
        <f t="shared" si="63"/>
        <v>1000</v>
      </c>
      <c r="W127" s="11">
        <f t="shared" si="64"/>
        <v>525542.783460104</v>
      </c>
      <c r="X127" s="10">
        <f t="shared" si="45"/>
        <v>17.03595889208911</v>
      </c>
      <c r="Y127" s="10">
        <f t="shared" si="73"/>
        <v>26618.23811860612</v>
      </c>
      <c r="AA127" s="11">
        <f t="shared" si="46"/>
        <v>5000</v>
      </c>
      <c r="AB127" s="11">
        <f t="shared" si="74"/>
        <v>590000</v>
      </c>
      <c r="AC127" s="24"/>
      <c r="AD127" s="26" t="str">
        <f t="shared" si="47"/>
        <v>NA</v>
      </c>
      <c r="AE127" s="26" t="str">
        <f t="shared" si="48"/>
        <v>NA</v>
      </c>
      <c r="AF127" s="26" t="str">
        <f t="shared" si="49"/>
        <v>NA</v>
      </c>
      <c r="AG127" s="26">
        <f t="shared" si="50"/>
        <v>0</v>
      </c>
      <c r="AH127" s="26">
        <f t="shared" si="51"/>
        <v>0</v>
      </c>
      <c r="AI127" s="26">
        <f t="shared" si="52"/>
        <v>0</v>
      </c>
      <c r="AJ127" s="26">
        <f t="shared" si="53"/>
        <v>0</v>
      </c>
      <c r="AK127" s="26">
        <f t="shared" si="54"/>
        <v>0</v>
      </c>
      <c r="AL127" s="26">
        <f t="shared" si="55"/>
        <v>0</v>
      </c>
      <c r="AM127" s="26">
        <f t="shared" si="56"/>
        <v>0</v>
      </c>
    </row>
    <row r="128" spans="1:39" ht="14.25">
      <c r="A128" s="5">
        <f t="shared" si="65"/>
        <v>119</v>
      </c>
      <c r="B128">
        <v>54.238214934239636</v>
      </c>
      <c r="C128" s="6" t="str">
        <f t="shared" si="41"/>
        <v>NA</v>
      </c>
      <c r="D128" s="7" t="str">
        <f t="shared" si="57"/>
        <v>NA</v>
      </c>
      <c r="E128" s="8" t="str">
        <f t="shared" si="42"/>
        <v>NA</v>
      </c>
      <c r="F128" s="8" t="str">
        <f t="shared" si="58"/>
        <v>NA</v>
      </c>
      <c r="G128" s="8" t="str">
        <f t="shared" si="43"/>
        <v>NA</v>
      </c>
      <c r="H128" s="8" t="str">
        <f t="shared" si="68"/>
        <v>NA</v>
      </c>
      <c r="I128" s="15" t="str">
        <f t="shared" si="59"/>
        <v>NA</v>
      </c>
      <c r="J128" s="15" t="str">
        <f t="shared" si="69"/>
        <v>NA</v>
      </c>
      <c r="K128" s="19"/>
      <c r="L128" s="8" t="str">
        <f t="shared" si="44"/>
        <v>NA</v>
      </c>
      <c r="M128" s="8" t="str">
        <f t="shared" si="70"/>
        <v>NA</v>
      </c>
      <c r="N128" s="15" t="str">
        <f t="shared" si="60"/>
        <v>NA</v>
      </c>
      <c r="O128" s="14" t="str">
        <f t="shared" si="71"/>
        <v>NA</v>
      </c>
      <c r="P128" s="8" t="str">
        <f t="shared" si="61"/>
        <v>NA</v>
      </c>
      <c r="Q128" s="13">
        <f t="shared" si="66"/>
        <v>118</v>
      </c>
      <c r="R128" s="10">
        <v>54.238214934239636</v>
      </c>
      <c r="S128" s="12">
        <f t="shared" si="67"/>
        <v>-0.07599999999999996</v>
      </c>
      <c r="T128" s="11">
        <f t="shared" si="62"/>
        <v>1349158.3126673538</v>
      </c>
      <c r="U128" s="11">
        <f t="shared" si="72"/>
        <v>1443725.7202477288</v>
      </c>
      <c r="V128" s="11">
        <f t="shared" si="63"/>
        <v>1000</v>
      </c>
      <c r="W128" s="11">
        <f t="shared" si="64"/>
        <v>526542.783460104</v>
      </c>
      <c r="X128" s="10">
        <f t="shared" si="45"/>
        <v>18.437184948148385</v>
      </c>
      <c r="Y128" s="10">
        <f t="shared" si="73"/>
        <v>26636.675303554268</v>
      </c>
      <c r="AA128" s="11">
        <f t="shared" si="46"/>
        <v>5000</v>
      </c>
      <c r="AB128" s="11">
        <f t="shared" si="74"/>
        <v>595000</v>
      </c>
      <c r="AC128" s="24"/>
      <c r="AD128" s="26" t="str">
        <f t="shared" si="47"/>
        <v>NA</v>
      </c>
      <c r="AE128" s="26" t="str">
        <f t="shared" si="48"/>
        <v>NA</v>
      </c>
      <c r="AF128" s="26" t="str">
        <f t="shared" si="49"/>
        <v>NA</v>
      </c>
      <c r="AG128" s="26">
        <f t="shared" si="50"/>
        <v>0</v>
      </c>
      <c r="AH128" s="26">
        <f t="shared" si="51"/>
        <v>0</v>
      </c>
      <c r="AI128" s="26">
        <f t="shared" si="52"/>
        <v>0</v>
      </c>
      <c r="AJ128" s="26">
        <f t="shared" si="53"/>
        <v>0</v>
      </c>
      <c r="AK128" s="26">
        <f t="shared" si="54"/>
        <v>0</v>
      </c>
      <c r="AL128" s="26">
        <f t="shared" si="55"/>
        <v>0</v>
      </c>
      <c r="AM128" s="26">
        <f t="shared" si="56"/>
        <v>0</v>
      </c>
    </row>
    <row r="129" spans="1:39" ht="14.25">
      <c r="A129" s="5">
        <f t="shared" si="65"/>
        <v>120</v>
      </c>
      <c r="B129">
        <v>61.23494466075655</v>
      </c>
      <c r="C129" s="6" t="str">
        <f t="shared" si="41"/>
        <v>NA</v>
      </c>
      <c r="D129" s="7" t="str">
        <f t="shared" si="57"/>
        <v>NA</v>
      </c>
      <c r="E129" s="8" t="str">
        <f t="shared" si="42"/>
        <v>NA</v>
      </c>
      <c r="F129" s="8" t="str">
        <f t="shared" si="58"/>
        <v>NA</v>
      </c>
      <c r="G129" s="8" t="str">
        <f t="shared" si="43"/>
        <v>NA</v>
      </c>
      <c r="H129" s="8" t="str">
        <f t="shared" si="68"/>
        <v>NA</v>
      </c>
      <c r="I129" s="15" t="str">
        <f t="shared" si="59"/>
        <v>NA</v>
      </c>
      <c r="J129" s="15" t="str">
        <f t="shared" si="69"/>
        <v>NA</v>
      </c>
      <c r="K129" s="19"/>
      <c r="L129" s="8" t="str">
        <f t="shared" si="44"/>
        <v>NA</v>
      </c>
      <c r="M129" s="8" t="str">
        <f t="shared" si="70"/>
        <v>NA</v>
      </c>
      <c r="N129" s="15" t="str">
        <f t="shared" si="60"/>
        <v>NA</v>
      </c>
      <c r="O129" s="14" t="str">
        <f t="shared" si="71"/>
        <v>NA</v>
      </c>
      <c r="P129" s="8" t="str">
        <f t="shared" si="61"/>
        <v>NA</v>
      </c>
      <c r="Q129" s="13">
        <f t="shared" si="66"/>
        <v>119</v>
      </c>
      <c r="R129" s="10">
        <v>61.23494466075655</v>
      </c>
      <c r="S129" s="12">
        <f t="shared" si="67"/>
        <v>0.12899999999999995</v>
      </c>
      <c r="T129" s="11">
        <f t="shared" si="62"/>
        <v>1371085.2915756952</v>
      </c>
      <c r="U129" s="11">
        <f t="shared" si="72"/>
        <v>1631095.3381596857</v>
      </c>
      <c r="V129" s="11">
        <f t="shared" si="63"/>
        <v>1000</v>
      </c>
      <c r="W129" s="11">
        <f t="shared" si="64"/>
        <v>527542.783460104</v>
      </c>
      <c r="X129" s="10">
        <f t="shared" si="45"/>
        <v>16.330544683922398</v>
      </c>
      <c r="Y129" s="10">
        <f t="shared" si="73"/>
        <v>26653.00584823819</v>
      </c>
      <c r="AA129" s="11">
        <f t="shared" si="46"/>
        <v>5000</v>
      </c>
      <c r="AB129" s="11">
        <f t="shared" si="74"/>
        <v>600000</v>
      </c>
      <c r="AC129" s="24"/>
      <c r="AD129" s="26" t="str">
        <f t="shared" si="47"/>
        <v>NA</v>
      </c>
      <c r="AE129" s="26" t="str">
        <f t="shared" si="48"/>
        <v>NA</v>
      </c>
      <c r="AF129" s="26" t="str">
        <f t="shared" si="49"/>
        <v>NA</v>
      </c>
      <c r="AG129" s="26">
        <f t="shared" si="50"/>
        <v>0</v>
      </c>
      <c r="AH129" s="26">
        <f t="shared" si="51"/>
        <v>0</v>
      </c>
      <c r="AI129" s="26">
        <f t="shared" si="52"/>
        <v>0</v>
      </c>
      <c r="AJ129" s="26">
        <f t="shared" si="53"/>
        <v>0</v>
      </c>
      <c r="AK129" s="26">
        <f t="shared" si="54"/>
        <v>0</v>
      </c>
      <c r="AL129" s="26">
        <f t="shared" si="55"/>
        <v>0</v>
      </c>
      <c r="AM129" s="26">
        <f t="shared" si="56"/>
        <v>0</v>
      </c>
    </row>
    <row r="130" spans="1:39" ht="14.25">
      <c r="A130" s="5">
        <f t="shared" si="65"/>
        <v>121</v>
      </c>
      <c r="B130">
        <v>53.76428141214425</v>
      </c>
      <c r="C130" s="6" t="str">
        <f t="shared" si="41"/>
        <v>NA</v>
      </c>
      <c r="D130" s="7" t="str">
        <f t="shared" si="57"/>
        <v>NA</v>
      </c>
      <c r="E130" s="8" t="str">
        <f t="shared" si="42"/>
        <v>NA</v>
      </c>
      <c r="F130" s="8" t="str">
        <f t="shared" si="58"/>
        <v>NA</v>
      </c>
      <c r="G130" s="8" t="str">
        <f t="shared" si="43"/>
        <v>NA</v>
      </c>
      <c r="H130" s="8" t="str">
        <f t="shared" si="68"/>
        <v>NA</v>
      </c>
      <c r="I130" s="15" t="str">
        <f t="shared" si="59"/>
        <v>NA</v>
      </c>
      <c r="J130" s="15" t="str">
        <f t="shared" si="69"/>
        <v>NA</v>
      </c>
      <c r="K130" s="19"/>
      <c r="L130" s="8" t="str">
        <f t="shared" si="44"/>
        <v>NA</v>
      </c>
      <c r="M130" s="8" t="str">
        <f t="shared" si="70"/>
        <v>NA</v>
      </c>
      <c r="N130" s="15" t="str">
        <f t="shared" si="60"/>
        <v>NA</v>
      </c>
      <c r="O130" s="14" t="str">
        <f t="shared" si="71"/>
        <v>NA</v>
      </c>
      <c r="P130" s="8" t="str">
        <f t="shared" si="61"/>
        <v>NA</v>
      </c>
      <c r="Q130" s="13">
        <f t="shared" si="66"/>
        <v>120</v>
      </c>
      <c r="R130" s="10">
        <v>53.76428141214425</v>
      </c>
      <c r="S130" s="12">
        <f t="shared" si="67"/>
        <v>-0.12199999999999997</v>
      </c>
      <c r="T130" s="11">
        <f t="shared" si="62"/>
        <v>1393286.3577203916</v>
      </c>
      <c r="U130" s="11">
        <f t="shared" si="72"/>
        <v>1432979.706904204</v>
      </c>
      <c r="V130" s="11">
        <f t="shared" si="63"/>
        <v>1000</v>
      </c>
      <c r="W130" s="11">
        <f t="shared" si="64"/>
        <v>528542.783460104</v>
      </c>
      <c r="X130" s="10">
        <f t="shared" si="45"/>
        <v>18.599709207200906</v>
      </c>
      <c r="Y130" s="10">
        <f t="shared" si="73"/>
        <v>26671.60555744539</v>
      </c>
      <c r="AA130" s="11">
        <f t="shared" si="46"/>
        <v>5000</v>
      </c>
      <c r="AB130" s="11">
        <f t="shared" si="74"/>
        <v>605000</v>
      </c>
      <c r="AC130" s="24"/>
      <c r="AD130" s="26" t="str">
        <f t="shared" si="47"/>
        <v>NA</v>
      </c>
      <c r="AE130" s="26" t="str">
        <f t="shared" si="48"/>
        <v>NA</v>
      </c>
      <c r="AF130" s="26" t="str">
        <f t="shared" si="49"/>
        <v>NA</v>
      </c>
      <c r="AG130" s="26">
        <f t="shared" si="50"/>
        <v>0</v>
      </c>
      <c r="AH130" s="26">
        <f t="shared" si="51"/>
        <v>0</v>
      </c>
      <c r="AI130" s="26">
        <f t="shared" si="52"/>
        <v>0</v>
      </c>
      <c r="AJ130" s="26">
        <f t="shared" si="53"/>
        <v>0</v>
      </c>
      <c r="AK130" s="26">
        <f t="shared" si="54"/>
        <v>0</v>
      </c>
      <c r="AL130" s="26">
        <f t="shared" si="55"/>
        <v>0</v>
      </c>
      <c r="AM130" s="26">
        <f t="shared" si="56"/>
        <v>0</v>
      </c>
    </row>
    <row r="131" spans="1:39" ht="14.25">
      <c r="A131" s="5">
        <f t="shared" si="65"/>
        <v>122</v>
      </c>
      <c r="B131">
        <v>53.22663859802281</v>
      </c>
      <c r="C131" s="6" t="str">
        <f t="shared" si="41"/>
        <v>NA</v>
      </c>
      <c r="D131" s="7" t="str">
        <f t="shared" si="57"/>
        <v>NA</v>
      </c>
      <c r="E131" s="8" t="str">
        <f t="shared" si="42"/>
        <v>NA</v>
      </c>
      <c r="F131" s="8" t="str">
        <f t="shared" si="58"/>
        <v>NA</v>
      </c>
      <c r="G131" s="8" t="str">
        <f t="shared" si="43"/>
        <v>NA</v>
      </c>
      <c r="H131" s="8" t="str">
        <f t="shared" si="68"/>
        <v>NA</v>
      </c>
      <c r="I131" s="15" t="str">
        <f t="shared" si="59"/>
        <v>NA</v>
      </c>
      <c r="J131" s="15" t="str">
        <f t="shared" si="69"/>
        <v>NA</v>
      </c>
      <c r="K131" s="19"/>
      <c r="L131" s="8" t="str">
        <f t="shared" si="44"/>
        <v>NA</v>
      </c>
      <c r="M131" s="8" t="str">
        <f t="shared" si="70"/>
        <v>NA</v>
      </c>
      <c r="N131" s="15" t="str">
        <f t="shared" si="60"/>
        <v>NA</v>
      </c>
      <c r="O131" s="14" t="str">
        <f t="shared" si="71"/>
        <v>NA</v>
      </c>
      <c r="P131" s="8" t="str">
        <f t="shared" si="61"/>
        <v>NA</v>
      </c>
      <c r="Q131" s="13">
        <f t="shared" si="66"/>
        <v>121</v>
      </c>
      <c r="R131" s="10">
        <v>53.22663859802281</v>
      </c>
      <c r="S131" s="12">
        <f t="shared" si="67"/>
        <v>-0.009999999999999962</v>
      </c>
      <c r="T131" s="11">
        <f t="shared" si="62"/>
        <v>1415764.9371918964</v>
      </c>
      <c r="U131" s="11">
        <f t="shared" si="72"/>
        <v>1419639.909835162</v>
      </c>
      <c r="V131" s="11">
        <f t="shared" si="63"/>
        <v>1125.0273567342665</v>
      </c>
      <c r="W131" s="11">
        <f t="shared" si="64"/>
        <v>529667.8108168383</v>
      </c>
      <c r="X131" s="10">
        <f t="shared" si="45"/>
        <v>21.136547156972966</v>
      </c>
      <c r="Y131" s="10">
        <f t="shared" si="73"/>
        <v>26692.742104602363</v>
      </c>
      <c r="AA131" s="11">
        <f t="shared" si="46"/>
        <v>5000</v>
      </c>
      <c r="AB131" s="11">
        <f t="shared" si="74"/>
        <v>610000</v>
      </c>
      <c r="AC131" s="24"/>
      <c r="AD131" s="26" t="str">
        <f t="shared" si="47"/>
        <v>NA</v>
      </c>
      <c r="AE131" s="26" t="str">
        <f t="shared" si="48"/>
        <v>NA</v>
      </c>
      <c r="AF131" s="26" t="str">
        <f t="shared" si="49"/>
        <v>NA</v>
      </c>
      <c r="AG131" s="26">
        <f t="shared" si="50"/>
        <v>0</v>
      </c>
      <c r="AH131" s="26">
        <f t="shared" si="51"/>
        <v>0</v>
      </c>
      <c r="AI131" s="26">
        <f t="shared" si="52"/>
        <v>0</v>
      </c>
      <c r="AJ131" s="26">
        <f t="shared" si="53"/>
        <v>0</v>
      </c>
      <c r="AK131" s="26">
        <f t="shared" si="54"/>
        <v>0</v>
      </c>
      <c r="AL131" s="26">
        <f t="shared" si="55"/>
        <v>0</v>
      </c>
      <c r="AM131" s="26">
        <f t="shared" si="56"/>
        <v>0</v>
      </c>
    </row>
    <row r="132" spans="1:39" ht="14.25">
      <c r="A132" s="5">
        <f t="shared" si="65"/>
        <v>123</v>
      </c>
      <c r="B132">
        <v>61.47676758071635</v>
      </c>
      <c r="C132" s="6" t="str">
        <f t="shared" si="41"/>
        <v>NA</v>
      </c>
      <c r="D132" s="7" t="str">
        <f t="shared" si="57"/>
        <v>NA</v>
      </c>
      <c r="E132" s="8" t="str">
        <f t="shared" si="42"/>
        <v>NA</v>
      </c>
      <c r="F132" s="8" t="str">
        <f t="shared" si="58"/>
        <v>NA</v>
      </c>
      <c r="G132" s="8" t="str">
        <f t="shared" si="43"/>
        <v>NA</v>
      </c>
      <c r="H132" s="8" t="str">
        <f t="shared" si="68"/>
        <v>NA</v>
      </c>
      <c r="I132" s="15" t="str">
        <f t="shared" si="59"/>
        <v>NA</v>
      </c>
      <c r="J132" s="15" t="str">
        <f t="shared" si="69"/>
        <v>NA</v>
      </c>
      <c r="K132" s="19"/>
      <c r="L132" s="8" t="str">
        <f t="shared" si="44"/>
        <v>NA</v>
      </c>
      <c r="M132" s="8" t="str">
        <f t="shared" si="70"/>
        <v>NA</v>
      </c>
      <c r="N132" s="15" t="str">
        <f t="shared" si="60"/>
        <v>NA</v>
      </c>
      <c r="O132" s="14" t="str">
        <f t="shared" si="71"/>
        <v>NA</v>
      </c>
      <c r="P132" s="8" t="str">
        <f t="shared" si="61"/>
        <v>NA</v>
      </c>
      <c r="Q132" s="13">
        <f t="shared" si="66"/>
        <v>122</v>
      </c>
      <c r="R132" s="10">
        <v>61.47676758071635</v>
      </c>
      <c r="S132" s="12">
        <f t="shared" si="67"/>
        <v>0.15500000000000008</v>
      </c>
      <c r="T132" s="11">
        <f t="shared" si="62"/>
        <v>1438524.4989067959</v>
      </c>
      <c r="U132" s="11">
        <f t="shared" si="72"/>
        <v>1640983.5024566404</v>
      </c>
      <c r="V132" s="11">
        <f t="shared" si="63"/>
        <v>1000</v>
      </c>
      <c r="W132" s="11">
        <f t="shared" si="64"/>
        <v>530667.8108168383</v>
      </c>
      <c r="X132" s="10">
        <f t="shared" si="45"/>
        <v>16.2663074093322</v>
      </c>
      <c r="Y132" s="10">
        <f t="shared" si="73"/>
        <v>26709.008412011695</v>
      </c>
      <c r="AA132" s="11">
        <f t="shared" si="46"/>
        <v>5000</v>
      </c>
      <c r="AB132" s="11">
        <f t="shared" si="74"/>
        <v>615000</v>
      </c>
      <c r="AC132" s="24"/>
      <c r="AD132" s="26" t="str">
        <f t="shared" si="47"/>
        <v>NA</v>
      </c>
      <c r="AE132" s="26" t="str">
        <f t="shared" si="48"/>
        <v>NA</v>
      </c>
      <c r="AF132" s="26" t="str">
        <f t="shared" si="49"/>
        <v>NA</v>
      </c>
      <c r="AG132" s="26">
        <f t="shared" si="50"/>
        <v>0</v>
      </c>
      <c r="AH132" s="26">
        <f t="shared" si="51"/>
        <v>0</v>
      </c>
      <c r="AI132" s="26">
        <f t="shared" si="52"/>
        <v>0</v>
      </c>
      <c r="AJ132" s="26">
        <f t="shared" si="53"/>
        <v>0</v>
      </c>
      <c r="AK132" s="26">
        <f t="shared" si="54"/>
        <v>0</v>
      </c>
      <c r="AL132" s="26">
        <f t="shared" si="55"/>
        <v>0</v>
      </c>
      <c r="AM132" s="26">
        <f t="shared" si="56"/>
        <v>0</v>
      </c>
    </row>
    <row r="133" spans="1:39" ht="14.25">
      <c r="A133" s="5">
        <f t="shared" si="65"/>
        <v>124</v>
      </c>
      <c r="B133">
        <v>62.58334939716924</v>
      </c>
      <c r="C133" s="6" t="str">
        <f t="shared" si="41"/>
        <v>NA</v>
      </c>
      <c r="D133" s="7" t="str">
        <f t="shared" si="57"/>
        <v>NA</v>
      </c>
      <c r="E133" s="8" t="str">
        <f t="shared" si="42"/>
        <v>NA</v>
      </c>
      <c r="F133" s="8" t="str">
        <f t="shared" si="58"/>
        <v>NA</v>
      </c>
      <c r="G133" s="8" t="str">
        <f t="shared" si="43"/>
        <v>NA</v>
      </c>
      <c r="H133" s="8" t="str">
        <f t="shared" si="68"/>
        <v>NA</v>
      </c>
      <c r="I133" s="15" t="str">
        <f t="shared" si="59"/>
        <v>NA</v>
      </c>
      <c r="J133" s="15" t="str">
        <f t="shared" si="69"/>
        <v>NA</v>
      </c>
      <c r="K133" s="19"/>
      <c r="L133" s="8" t="str">
        <f t="shared" si="44"/>
        <v>NA</v>
      </c>
      <c r="M133" s="8" t="str">
        <f t="shared" si="70"/>
        <v>NA</v>
      </c>
      <c r="N133" s="15" t="str">
        <f t="shared" si="60"/>
        <v>NA</v>
      </c>
      <c r="O133" s="14" t="str">
        <f t="shared" si="71"/>
        <v>NA</v>
      </c>
      <c r="P133" s="8" t="str">
        <f t="shared" si="61"/>
        <v>NA</v>
      </c>
      <c r="Q133" s="13">
        <f t="shared" si="66"/>
        <v>123</v>
      </c>
      <c r="R133" s="10">
        <v>62.58334939716924</v>
      </c>
      <c r="S133" s="12">
        <f t="shared" si="67"/>
        <v>0.01800000000000001</v>
      </c>
      <c r="T133" s="11">
        <f t="shared" si="62"/>
        <v>1461568.5551431302</v>
      </c>
      <c r="U133" s="11">
        <f t="shared" si="72"/>
        <v>1671539.20550086</v>
      </c>
      <c r="V133" s="11">
        <f t="shared" si="63"/>
        <v>1000</v>
      </c>
      <c r="W133" s="11">
        <f t="shared" si="64"/>
        <v>531667.8108168383</v>
      </c>
      <c r="X133" s="10">
        <f t="shared" si="45"/>
        <v>15.978690971839097</v>
      </c>
      <c r="Y133" s="10">
        <f t="shared" si="73"/>
        <v>26724.987102983534</v>
      </c>
      <c r="AA133" s="11">
        <f t="shared" si="46"/>
        <v>5000</v>
      </c>
      <c r="AB133" s="11">
        <f t="shared" si="74"/>
        <v>620000</v>
      </c>
      <c r="AC133" s="24"/>
      <c r="AD133" s="26" t="str">
        <f t="shared" si="47"/>
        <v>NA</v>
      </c>
      <c r="AE133" s="26" t="str">
        <f t="shared" si="48"/>
        <v>NA</v>
      </c>
      <c r="AF133" s="26" t="str">
        <f t="shared" si="49"/>
        <v>NA</v>
      </c>
      <c r="AG133" s="26">
        <f t="shared" si="50"/>
        <v>0</v>
      </c>
      <c r="AH133" s="26">
        <f t="shared" si="51"/>
        <v>0</v>
      </c>
      <c r="AI133" s="26">
        <f t="shared" si="52"/>
        <v>0</v>
      </c>
      <c r="AJ133" s="26">
        <f t="shared" si="53"/>
        <v>0</v>
      </c>
      <c r="AK133" s="26">
        <f t="shared" si="54"/>
        <v>0</v>
      </c>
      <c r="AL133" s="26">
        <f t="shared" si="55"/>
        <v>0</v>
      </c>
      <c r="AM133" s="26">
        <f t="shared" si="56"/>
        <v>0</v>
      </c>
    </row>
    <row r="134" spans="1:39" ht="14.25">
      <c r="A134" s="5">
        <f t="shared" si="65"/>
        <v>125</v>
      </c>
      <c r="B134">
        <v>63.02143284294942</v>
      </c>
      <c r="C134" s="6" t="str">
        <f t="shared" si="41"/>
        <v>NA</v>
      </c>
      <c r="D134" s="7" t="str">
        <f t="shared" si="57"/>
        <v>NA</v>
      </c>
      <c r="E134" s="8" t="str">
        <f t="shared" si="42"/>
        <v>NA</v>
      </c>
      <c r="F134" s="8" t="str">
        <f t="shared" si="58"/>
        <v>NA</v>
      </c>
      <c r="G134" s="8" t="str">
        <f t="shared" si="43"/>
        <v>NA</v>
      </c>
      <c r="H134" s="8" t="str">
        <f t="shared" si="68"/>
        <v>NA</v>
      </c>
      <c r="I134" s="15" t="str">
        <f t="shared" si="59"/>
        <v>NA</v>
      </c>
      <c r="J134" s="15" t="str">
        <f t="shared" si="69"/>
        <v>NA</v>
      </c>
      <c r="K134" s="19"/>
      <c r="L134" s="8" t="str">
        <f t="shared" si="44"/>
        <v>NA</v>
      </c>
      <c r="M134" s="8" t="str">
        <f t="shared" si="70"/>
        <v>NA</v>
      </c>
      <c r="N134" s="15" t="str">
        <f t="shared" si="60"/>
        <v>NA</v>
      </c>
      <c r="O134" s="14" t="str">
        <f t="shared" si="71"/>
        <v>NA</v>
      </c>
      <c r="P134" s="8" t="str">
        <f t="shared" si="61"/>
        <v>NA</v>
      </c>
      <c r="Q134" s="13">
        <f t="shared" si="66"/>
        <v>124</v>
      </c>
      <c r="R134" s="10">
        <v>63.02143284294942</v>
      </c>
      <c r="S134" s="12">
        <f t="shared" si="67"/>
        <v>0.0069999999999999195</v>
      </c>
      <c r="T134" s="11">
        <f t="shared" si="62"/>
        <v>1484900.662082419</v>
      </c>
      <c r="U134" s="11">
        <f t="shared" si="72"/>
        <v>1684246.9799393658</v>
      </c>
      <c r="V134" s="11">
        <f t="shared" si="63"/>
        <v>1000</v>
      </c>
      <c r="W134" s="11">
        <f t="shared" si="64"/>
        <v>532667.8108168383</v>
      </c>
      <c r="X134" s="10">
        <f t="shared" si="45"/>
        <v>15.86761764830099</v>
      </c>
      <c r="Y134" s="10">
        <f t="shared" si="73"/>
        <v>26740.854720631836</v>
      </c>
      <c r="AA134" s="11">
        <f t="shared" si="46"/>
        <v>5000</v>
      </c>
      <c r="AB134" s="11">
        <f t="shared" si="74"/>
        <v>625000</v>
      </c>
      <c r="AC134" s="24"/>
      <c r="AD134" s="26" t="str">
        <f t="shared" si="47"/>
        <v>NA</v>
      </c>
      <c r="AE134" s="26" t="str">
        <f t="shared" si="48"/>
        <v>NA</v>
      </c>
      <c r="AF134" s="26" t="str">
        <f t="shared" si="49"/>
        <v>NA</v>
      </c>
      <c r="AG134" s="26">
        <f t="shared" si="50"/>
        <v>0</v>
      </c>
      <c r="AH134" s="26">
        <f t="shared" si="51"/>
        <v>0</v>
      </c>
      <c r="AI134" s="26">
        <f t="shared" si="52"/>
        <v>0</v>
      </c>
      <c r="AJ134" s="26">
        <f t="shared" si="53"/>
        <v>0</v>
      </c>
      <c r="AK134" s="26">
        <f t="shared" si="54"/>
        <v>0</v>
      </c>
      <c r="AL134" s="26">
        <f t="shared" si="55"/>
        <v>0</v>
      </c>
      <c r="AM134" s="26">
        <f t="shared" si="56"/>
        <v>0</v>
      </c>
    </row>
    <row r="135" spans="1:39" ht="14.25">
      <c r="A135" s="5">
        <f t="shared" si="65"/>
        <v>126</v>
      </c>
      <c r="B135">
        <v>66.92876167921229</v>
      </c>
      <c r="C135" s="6" t="str">
        <f t="shared" si="41"/>
        <v>NA</v>
      </c>
      <c r="D135" s="7" t="str">
        <f t="shared" si="57"/>
        <v>NA</v>
      </c>
      <c r="E135" s="8" t="str">
        <f t="shared" si="42"/>
        <v>NA</v>
      </c>
      <c r="F135" s="8" t="str">
        <f t="shared" si="58"/>
        <v>NA</v>
      </c>
      <c r="G135" s="8" t="str">
        <f t="shared" si="43"/>
        <v>NA</v>
      </c>
      <c r="H135" s="8" t="str">
        <f t="shared" si="68"/>
        <v>NA</v>
      </c>
      <c r="I135" s="15" t="str">
        <f t="shared" si="59"/>
        <v>NA</v>
      </c>
      <c r="J135" s="15" t="str">
        <f t="shared" si="69"/>
        <v>NA</v>
      </c>
      <c r="K135" s="19"/>
      <c r="L135" s="8" t="str">
        <f t="shared" si="44"/>
        <v>NA</v>
      </c>
      <c r="M135" s="8" t="str">
        <f t="shared" si="70"/>
        <v>NA</v>
      </c>
      <c r="N135" s="15" t="str">
        <f t="shared" si="60"/>
        <v>NA</v>
      </c>
      <c r="O135" s="14" t="str">
        <f t="shared" si="71"/>
        <v>NA</v>
      </c>
      <c r="P135" s="8" t="str">
        <f t="shared" si="61"/>
        <v>NA</v>
      </c>
      <c r="Q135" s="13">
        <f t="shared" si="66"/>
        <v>125</v>
      </c>
      <c r="R135" s="10">
        <v>66.92876167921229</v>
      </c>
      <c r="S135" s="12">
        <f t="shared" si="67"/>
        <v>0.06199999999999998</v>
      </c>
      <c r="T135" s="11">
        <f t="shared" si="62"/>
        <v>1508524.4203584492</v>
      </c>
      <c r="U135" s="11">
        <f t="shared" si="72"/>
        <v>1789732.2926956066</v>
      </c>
      <c r="V135" s="11">
        <f t="shared" si="63"/>
        <v>1000</v>
      </c>
      <c r="W135" s="11">
        <f t="shared" si="64"/>
        <v>533667.8108168383</v>
      </c>
      <c r="X135" s="10">
        <f t="shared" si="45"/>
        <v>14.941259555838975</v>
      </c>
      <c r="Y135" s="10">
        <f t="shared" si="73"/>
        <v>26755.795980187675</v>
      </c>
      <c r="AA135" s="11">
        <f t="shared" si="46"/>
        <v>5000</v>
      </c>
      <c r="AB135" s="11">
        <f t="shared" si="74"/>
        <v>630000</v>
      </c>
      <c r="AC135" s="24"/>
      <c r="AD135" s="26" t="str">
        <f t="shared" si="47"/>
        <v>NA</v>
      </c>
      <c r="AE135" s="26" t="str">
        <f t="shared" si="48"/>
        <v>NA</v>
      </c>
      <c r="AF135" s="26" t="str">
        <f t="shared" si="49"/>
        <v>NA</v>
      </c>
      <c r="AG135" s="26">
        <f t="shared" si="50"/>
        <v>0</v>
      </c>
      <c r="AH135" s="26">
        <f t="shared" si="51"/>
        <v>0</v>
      </c>
      <c r="AI135" s="26">
        <f t="shared" si="52"/>
        <v>0</v>
      </c>
      <c r="AJ135" s="26">
        <f t="shared" si="53"/>
        <v>0</v>
      </c>
      <c r="AK135" s="26">
        <f t="shared" si="54"/>
        <v>0</v>
      </c>
      <c r="AL135" s="26">
        <f t="shared" si="55"/>
        <v>0</v>
      </c>
      <c r="AM135" s="26">
        <f t="shared" si="56"/>
        <v>0</v>
      </c>
    </row>
    <row r="136" spans="1:39" ht="14.25">
      <c r="A136" s="5">
        <f t="shared" si="65"/>
        <v>127</v>
      </c>
      <c r="B136">
        <v>86.47196008954228</v>
      </c>
      <c r="C136" s="6" t="str">
        <f t="shared" si="41"/>
        <v>NA</v>
      </c>
      <c r="D136" s="7" t="str">
        <f t="shared" si="57"/>
        <v>NA</v>
      </c>
      <c r="E136" s="8" t="str">
        <f t="shared" si="42"/>
        <v>NA</v>
      </c>
      <c r="F136" s="8" t="str">
        <f t="shared" si="58"/>
        <v>NA</v>
      </c>
      <c r="G136" s="8" t="str">
        <f t="shared" si="43"/>
        <v>NA</v>
      </c>
      <c r="H136" s="8" t="str">
        <f t="shared" si="68"/>
        <v>NA</v>
      </c>
      <c r="I136" s="15" t="str">
        <f t="shared" si="59"/>
        <v>NA</v>
      </c>
      <c r="J136" s="15" t="str">
        <f t="shared" si="69"/>
        <v>NA</v>
      </c>
      <c r="K136" s="19"/>
      <c r="L136" s="8" t="str">
        <f t="shared" si="44"/>
        <v>NA</v>
      </c>
      <c r="M136" s="8" t="str">
        <f t="shared" si="70"/>
        <v>NA</v>
      </c>
      <c r="N136" s="15" t="str">
        <f t="shared" si="60"/>
        <v>NA</v>
      </c>
      <c r="O136" s="14" t="str">
        <f t="shared" si="71"/>
        <v>NA</v>
      </c>
      <c r="P136" s="8" t="str">
        <f t="shared" si="61"/>
        <v>NA</v>
      </c>
      <c r="Q136" s="13">
        <f t="shared" si="66"/>
        <v>126</v>
      </c>
      <c r="R136" s="10">
        <v>86.47196008954228</v>
      </c>
      <c r="S136" s="12">
        <f t="shared" si="67"/>
        <v>0.2920000000000001</v>
      </c>
      <c r="T136" s="11">
        <f t="shared" si="62"/>
        <v>1532443.4756129303</v>
      </c>
      <c r="U136" s="11">
        <f t="shared" si="72"/>
        <v>2313626.122162724</v>
      </c>
      <c r="V136" s="11">
        <f t="shared" si="63"/>
        <v>1000</v>
      </c>
      <c r="W136" s="11">
        <f t="shared" si="64"/>
        <v>534667.8108168383</v>
      </c>
      <c r="X136" s="10">
        <f t="shared" si="45"/>
        <v>11.56444238068032</v>
      </c>
      <c r="Y136" s="10">
        <f t="shared" si="73"/>
        <v>26767.360422568356</v>
      </c>
      <c r="AA136" s="11">
        <f t="shared" si="46"/>
        <v>5000</v>
      </c>
      <c r="AB136" s="11">
        <f t="shared" si="74"/>
        <v>635000</v>
      </c>
      <c r="AC136" s="24"/>
      <c r="AD136" s="26" t="str">
        <f t="shared" si="47"/>
        <v>NA</v>
      </c>
      <c r="AE136" s="26" t="str">
        <f t="shared" si="48"/>
        <v>NA</v>
      </c>
      <c r="AF136" s="26" t="str">
        <f t="shared" si="49"/>
        <v>NA</v>
      </c>
      <c r="AG136" s="26">
        <f t="shared" si="50"/>
        <v>0</v>
      </c>
      <c r="AH136" s="26">
        <f t="shared" si="51"/>
        <v>0</v>
      </c>
      <c r="AI136" s="26">
        <f t="shared" si="52"/>
        <v>0</v>
      </c>
      <c r="AJ136" s="26">
        <f t="shared" si="53"/>
        <v>0</v>
      </c>
      <c r="AK136" s="26">
        <f t="shared" si="54"/>
        <v>0</v>
      </c>
      <c r="AL136" s="26">
        <f t="shared" si="55"/>
        <v>0</v>
      </c>
      <c r="AM136" s="26">
        <f t="shared" si="56"/>
        <v>0</v>
      </c>
    </row>
    <row r="137" spans="1:39" ht="14.25">
      <c r="A137" s="5">
        <f t="shared" si="65"/>
        <v>128</v>
      </c>
      <c r="B137">
        <v>98.14567470163048</v>
      </c>
      <c r="C137" s="6" t="str">
        <f t="shared" si="41"/>
        <v>NA</v>
      </c>
      <c r="D137" s="7" t="str">
        <f t="shared" si="57"/>
        <v>NA</v>
      </c>
      <c r="E137" s="8" t="str">
        <f t="shared" si="42"/>
        <v>NA</v>
      </c>
      <c r="F137" s="8" t="str">
        <f t="shared" si="58"/>
        <v>NA</v>
      </c>
      <c r="G137" s="8" t="str">
        <f t="shared" si="43"/>
        <v>NA</v>
      </c>
      <c r="H137" s="8" t="str">
        <f t="shared" si="68"/>
        <v>NA</v>
      </c>
      <c r="I137" s="15" t="str">
        <f t="shared" si="59"/>
        <v>NA</v>
      </c>
      <c r="J137" s="15" t="str">
        <f t="shared" si="69"/>
        <v>NA</v>
      </c>
      <c r="K137" s="19"/>
      <c r="L137" s="8" t="str">
        <f t="shared" si="44"/>
        <v>NA</v>
      </c>
      <c r="M137" s="8" t="str">
        <f t="shared" si="70"/>
        <v>NA</v>
      </c>
      <c r="N137" s="15" t="str">
        <f t="shared" si="60"/>
        <v>NA</v>
      </c>
      <c r="O137" s="14" t="str">
        <f t="shared" si="71"/>
        <v>NA</v>
      </c>
      <c r="P137" s="8" t="str">
        <f t="shared" si="61"/>
        <v>NA</v>
      </c>
      <c r="Q137" s="13">
        <f t="shared" si="66"/>
        <v>127</v>
      </c>
      <c r="R137" s="10">
        <v>98.14567470163048</v>
      </c>
      <c r="S137" s="12">
        <f t="shared" si="67"/>
        <v>0.13499999999999995</v>
      </c>
      <c r="T137" s="11">
        <f t="shared" si="62"/>
        <v>1556661.519058092</v>
      </c>
      <c r="U137" s="11">
        <f t="shared" si="72"/>
        <v>2627100.648654692</v>
      </c>
      <c r="V137" s="11">
        <f t="shared" si="63"/>
        <v>1000</v>
      </c>
      <c r="W137" s="11">
        <f t="shared" si="64"/>
        <v>535667.8108168383</v>
      </c>
      <c r="X137" s="10">
        <f t="shared" si="45"/>
        <v>10.188936018220547</v>
      </c>
      <c r="Y137" s="10">
        <f t="shared" si="73"/>
        <v>26777.549358586577</v>
      </c>
      <c r="AA137" s="11">
        <f t="shared" si="46"/>
        <v>5000</v>
      </c>
      <c r="AB137" s="11">
        <f t="shared" si="74"/>
        <v>640000</v>
      </c>
      <c r="AC137" s="24"/>
      <c r="AD137" s="26" t="str">
        <f t="shared" si="47"/>
        <v>NA</v>
      </c>
      <c r="AE137" s="26" t="str">
        <f t="shared" si="48"/>
        <v>NA</v>
      </c>
      <c r="AF137" s="26" t="str">
        <f t="shared" si="49"/>
        <v>NA</v>
      </c>
      <c r="AG137" s="26">
        <f t="shared" si="50"/>
        <v>0</v>
      </c>
      <c r="AH137" s="26">
        <f t="shared" si="51"/>
        <v>0</v>
      </c>
      <c r="AI137" s="26">
        <f t="shared" si="52"/>
        <v>0</v>
      </c>
      <c r="AJ137" s="26">
        <f t="shared" si="53"/>
        <v>0</v>
      </c>
      <c r="AK137" s="26">
        <f t="shared" si="54"/>
        <v>0</v>
      </c>
      <c r="AL137" s="26">
        <f t="shared" si="55"/>
        <v>0</v>
      </c>
      <c r="AM137" s="26">
        <f t="shared" si="56"/>
        <v>0</v>
      </c>
    </row>
    <row r="138" spans="1:39" ht="14.25">
      <c r="A138" s="5">
        <f t="shared" si="65"/>
        <v>129</v>
      </c>
      <c r="B138">
        <v>111.68977781045548</v>
      </c>
      <c r="C138" s="6" t="str">
        <f aca="true" t="shared" si="75" ref="C138:C201">IF(AND(A138&gt;=startm,A138&lt;=endm),A138-startm,"NA")</f>
        <v>NA</v>
      </c>
      <c r="D138" s="7" t="str">
        <f t="shared" si="57"/>
        <v>NA</v>
      </c>
      <c r="E138" s="8" t="str">
        <f aca="true" t="shared" si="76" ref="E138:E201">IF(C138="NA","NA",IF(C138=0,typical,(1+return/12)*typical*((1+return/12)^C138-1)/(return/12)))</f>
        <v>NA</v>
      </c>
      <c r="F138" s="8" t="str">
        <f t="shared" si="58"/>
        <v>NA</v>
      </c>
      <c r="G138" s="8" t="str">
        <f aca="true" t="shared" si="77" ref="G138:G201">IF(C138="NA","NA",IF(C138=0,typical,IF((F138-E138)&gt;0,IF(typical-(F138-E138)&lt;min,min,typical-(F138-E138)),IF((F138-E138)&lt;0,IF(typical-(F138-E138)&gt;max,max,typical-(F138-E138)),IF((E138-F138)=0,min,)))))</f>
        <v>NA</v>
      </c>
      <c r="H138" s="8" t="str">
        <f t="shared" si="68"/>
        <v>NA</v>
      </c>
      <c r="I138" s="15" t="str">
        <f t="shared" si="59"/>
        <v>NA</v>
      </c>
      <c r="J138" s="15" t="str">
        <f t="shared" si="69"/>
        <v>NA</v>
      </c>
      <c r="K138" s="19"/>
      <c r="L138" s="8" t="str">
        <f aca="true" t="shared" si="78" ref="L138:L201">IF(C138="NA","NA",typical)</f>
        <v>NA</v>
      </c>
      <c r="M138" s="8" t="str">
        <f t="shared" si="70"/>
        <v>NA</v>
      </c>
      <c r="N138" s="15" t="str">
        <f t="shared" si="60"/>
        <v>NA</v>
      </c>
      <c r="O138" s="14" t="str">
        <f t="shared" si="71"/>
        <v>NA</v>
      </c>
      <c r="P138" s="8" t="str">
        <f t="shared" si="61"/>
        <v>NA</v>
      </c>
      <c r="Q138" s="13">
        <f t="shared" si="66"/>
        <v>128</v>
      </c>
      <c r="R138" s="10">
        <v>111.68977781045548</v>
      </c>
      <c r="S138" s="12">
        <f t="shared" si="67"/>
        <v>0.13799999999999993</v>
      </c>
      <c r="T138" s="11">
        <f t="shared" si="62"/>
        <v>1581182.2880463179</v>
      </c>
      <c r="U138" s="11">
        <f t="shared" si="72"/>
        <v>2990778.538169039</v>
      </c>
      <c r="V138" s="11">
        <f t="shared" si="63"/>
        <v>1000</v>
      </c>
      <c r="W138" s="11">
        <f t="shared" si="64"/>
        <v>536667.8108168383</v>
      </c>
      <c r="X138" s="10">
        <f aca="true" t="shared" si="79" ref="X138:X201">V138/R138</f>
        <v>8.953370842021572</v>
      </c>
      <c r="Y138" s="10">
        <f t="shared" si="73"/>
        <v>26786.502729428597</v>
      </c>
      <c r="AA138" s="11">
        <f aca="true" t="shared" si="80" ref="AA138:AA201">typical</f>
        <v>5000</v>
      </c>
      <c r="AB138" s="11">
        <f t="shared" si="74"/>
        <v>645000</v>
      </c>
      <c r="AC138" s="24"/>
      <c r="AD138" s="26" t="str">
        <f aca="true" t="shared" si="81" ref="AD138:AD201">IF(A138=endm,E138,IF(C138="NA","NA",-typical))</f>
        <v>NA</v>
      </c>
      <c r="AE138" s="26" t="str">
        <f aca="true" t="shared" si="82" ref="AE138:AE201">IF(A138=endm,P138,IF(C138="NA","NA",-typical))</f>
        <v>NA</v>
      </c>
      <c r="AF138" s="26" t="str">
        <f aca="true" t="shared" si="83" ref="AF138:AF201">IF(A138=endm,F138,IF(C138="NA","NA",-G138))</f>
        <v>NA</v>
      </c>
      <c r="AG138" s="26">
        <f aca="true" t="shared" si="84" ref="AG138:AG201">IF(A138=endm,O138,0)</f>
        <v>0</v>
      </c>
      <c r="AH138" s="26">
        <f aca="true" t="shared" si="85" ref="AH138:AH201">IF(A138=endm,J138,0)</f>
        <v>0</v>
      </c>
      <c r="AI138" s="26">
        <f aca="true" t="shared" si="86" ref="AI138:AI201">IF(A138=endm,E138,0)</f>
        <v>0</v>
      </c>
      <c r="AJ138" s="26">
        <f aca="true" t="shared" si="87" ref="AJ138:AJ201">IF(A138=endm,P138,0)</f>
        <v>0</v>
      </c>
      <c r="AK138" s="26">
        <f aca="true" t="shared" si="88" ref="AK138:AK201">IF(A138=endm,F138,0)</f>
        <v>0</v>
      </c>
      <c r="AL138" s="26">
        <f aca="true" t="shared" si="89" ref="AL138:AL201">IF(A138=endm,M138,0)</f>
        <v>0</v>
      </c>
      <c r="AM138" s="26">
        <f aca="true" t="shared" si="90" ref="AM138:AM201">IF(A138=endm,H138,0)</f>
        <v>0</v>
      </c>
    </row>
    <row r="139" spans="1:39" ht="14.25">
      <c r="A139" s="5">
        <f t="shared" si="65"/>
        <v>130</v>
      </c>
      <c r="B139">
        <v>101.86107736313541</v>
      </c>
      <c r="C139" s="6" t="str">
        <f t="shared" si="75"/>
        <v>NA</v>
      </c>
      <c r="D139" s="7" t="str">
        <f aca="true" t="shared" si="91" ref="D139:D202">IF(C139="NA","NA",IF(C139=0,0,(B139-B138)/B138))</f>
        <v>NA</v>
      </c>
      <c r="E139" s="8" t="str">
        <f t="shared" si="76"/>
        <v>NA</v>
      </c>
      <c r="F139" s="8" t="str">
        <f aca="true" t="shared" si="92" ref="F139:F202">IF(C139="NA","NA",IF(C139=0,typical,(F138+IF(V138=typical,0,V138))*(1+D139)))</f>
        <v>NA</v>
      </c>
      <c r="G139" s="8" t="str">
        <f t="shared" si="77"/>
        <v>NA</v>
      </c>
      <c r="H139" s="8" t="str">
        <f t="shared" si="68"/>
        <v>NA</v>
      </c>
      <c r="I139" s="15" t="str">
        <f aca="true" t="shared" si="93" ref="I139:I202">IF(C139="NA","NA",G139/B139)</f>
        <v>NA</v>
      </c>
      <c r="J139" s="15" t="str">
        <f t="shared" si="69"/>
        <v>NA</v>
      </c>
      <c r="K139" s="19"/>
      <c r="L139" s="8" t="str">
        <f t="shared" si="78"/>
        <v>NA</v>
      </c>
      <c r="M139" s="8" t="str">
        <f t="shared" si="70"/>
        <v>NA</v>
      </c>
      <c r="N139" s="15" t="str">
        <f aca="true" t="shared" si="94" ref="N139:N202">IF(C139="NA","NA",L139/B139)</f>
        <v>NA</v>
      </c>
      <c r="O139" s="14" t="str">
        <f t="shared" si="71"/>
        <v>NA</v>
      </c>
      <c r="P139" s="8" t="str">
        <f aca="true" t="shared" si="95" ref="P139:P202">IF(C139="NA","NA",O139*B139)</f>
        <v>NA</v>
      </c>
      <c r="Q139" s="13">
        <f t="shared" si="66"/>
        <v>129</v>
      </c>
      <c r="R139" s="10">
        <v>101.86107736313541</v>
      </c>
      <c r="S139" s="12">
        <f t="shared" si="67"/>
        <v>-0.08799999999999993</v>
      </c>
      <c r="T139" s="11">
        <f aca="true" t="shared" si="96" ref="T139:T202">(1+return/12)*typical*((1+return/12)^Q139-1)/(return/12)</f>
        <v>1606009.5666468968</v>
      </c>
      <c r="U139" s="11">
        <f t="shared" si="72"/>
        <v>2728502.0268101636</v>
      </c>
      <c r="V139" s="11">
        <f aca="true" t="shared" si="97" ref="V139:V202">IF((U139-T139)&gt;0,IF(typical-(U139-T139)&lt;min,min,typical-(U139-T139)),IF((U139-T139)&lt;0,IF(typical-(U139-T139)&gt;max,max,typical-(U139-T139)),IF((T139-U139)=0,min,)))</f>
        <v>1000</v>
      </c>
      <c r="W139" s="11">
        <f aca="true" t="shared" si="98" ref="W139:W202">W138+V139</f>
        <v>537667.8108168383</v>
      </c>
      <c r="X139" s="10">
        <f t="shared" si="79"/>
        <v>9.817292589935933</v>
      </c>
      <c r="Y139" s="10">
        <f t="shared" si="73"/>
        <v>26796.32002201853</v>
      </c>
      <c r="AA139" s="11">
        <f t="shared" si="80"/>
        <v>5000</v>
      </c>
      <c r="AB139" s="11">
        <f t="shared" si="74"/>
        <v>650000</v>
      </c>
      <c r="AC139" s="24"/>
      <c r="AD139" s="26" t="str">
        <f t="shared" si="81"/>
        <v>NA</v>
      </c>
      <c r="AE139" s="26" t="str">
        <f t="shared" si="82"/>
        <v>NA</v>
      </c>
      <c r="AF139" s="26" t="str">
        <f t="shared" si="83"/>
        <v>NA</v>
      </c>
      <c r="AG139" s="26">
        <f t="shared" si="84"/>
        <v>0</v>
      </c>
      <c r="AH139" s="26">
        <f t="shared" si="85"/>
        <v>0</v>
      </c>
      <c r="AI139" s="26">
        <f t="shared" si="86"/>
        <v>0</v>
      </c>
      <c r="AJ139" s="26">
        <f t="shared" si="87"/>
        <v>0</v>
      </c>
      <c r="AK139" s="26">
        <f t="shared" si="88"/>
        <v>0</v>
      </c>
      <c r="AL139" s="26">
        <f t="shared" si="89"/>
        <v>0</v>
      </c>
      <c r="AM139" s="26">
        <f t="shared" si="90"/>
        <v>0</v>
      </c>
    </row>
    <row r="140" spans="1:39" ht="14.25">
      <c r="A140" s="5">
        <f aca="true" t="shared" si="99" ref="A140:A203">A139+1</f>
        <v>131</v>
      </c>
      <c r="B140">
        <v>94.11963548353712</v>
      </c>
      <c r="C140" s="6" t="str">
        <f t="shared" si="75"/>
        <v>NA</v>
      </c>
      <c r="D140" s="7" t="str">
        <f t="shared" si="91"/>
        <v>NA</v>
      </c>
      <c r="E140" s="8" t="str">
        <f t="shared" si="76"/>
        <v>NA</v>
      </c>
      <c r="F140" s="8" t="str">
        <f t="shared" si="92"/>
        <v>NA</v>
      </c>
      <c r="G140" s="8" t="str">
        <f t="shared" si="77"/>
        <v>NA</v>
      </c>
      <c r="H140" s="8" t="str">
        <f t="shared" si="68"/>
        <v>NA</v>
      </c>
      <c r="I140" s="15" t="str">
        <f t="shared" si="93"/>
        <v>NA</v>
      </c>
      <c r="J140" s="15" t="str">
        <f t="shared" si="69"/>
        <v>NA</v>
      </c>
      <c r="K140" s="19"/>
      <c r="L140" s="8" t="str">
        <f t="shared" si="78"/>
        <v>NA</v>
      </c>
      <c r="M140" s="8" t="str">
        <f t="shared" si="70"/>
        <v>NA</v>
      </c>
      <c r="N140" s="15" t="str">
        <f t="shared" si="94"/>
        <v>NA</v>
      </c>
      <c r="O140" s="14" t="str">
        <f t="shared" si="71"/>
        <v>NA</v>
      </c>
      <c r="P140" s="8" t="str">
        <f t="shared" si="95"/>
        <v>NA</v>
      </c>
      <c r="Q140" s="13">
        <f aca="true" t="shared" si="100" ref="Q140:Q203">Q139+1</f>
        <v>130</v>
      </c>
      <c r="R140" s="10">
        <v>94.11963548353712</v>
      </c>
      <c r="S140" s="12">
        <f t="shared" si="67"/>
        <v>-0.07599999999999993</v>
      </c>
      <c r="T140" s="11">
        <f t="shared" si="96"/>
        <v>1631147.186229983</v>
      </c>
      <c r="U140" s="11">
        <f t="shared" si="72"/>
        <v>2522059.872772591</v>
      </c>
      <c r="V140" s="11">
        <f t="shared" si="97"/>
        <v>1000</v>
      </c>
      <c r="W140" s="11">
        <f t="shared" si="98"/>
        <v>538667.8108168383</v>
      </c>
      <c r="X140" s="10">
        <f t="shared" si="79"/>
        <v>10.624775530233693</v>
      </c>
      <c r="Y140" s="10">
        <f t="shared" si="73"/>
        <v>26806.944797548764</v>
      </c>
      <c r="AA140" s="11">
        <f t="shared" si="80"/>
        <v>5000</v>
      </c>
      <c r="AB140" s="11">
        <f t="shared" si="74"/>
        <v>655000</v>
      </c>
      <c r="AC140" s="24"/>
      <c r="AD140" s="26" t="str">
        <f t="shared" si="81"/>
        <v>NA</v>
      </c>
      <c r="AE140" s="26" t="str">
        <f t="shared" si="82"/>
        <v>NA</v>
      </c>
      <c r="AF140" s="26" t="str">
        <f t="shared" si="83"/>
        <v>NA</v>
      </c>
      <c r="AG140" s="26">
        <f t="shared" si="84"/>
        <v>0</v>
      </c>
      <c r="AH140" s="26">
        <f t="shared" si="85"/>
        <v>0</v>
      </c>
      <c r="AI140" s="26">
        <f t="shared" si="86"/>
        <v>0</v>
      </c>
      <c r="AJ140" s="26">
        <f t="shared" si="87"/>
        <v>0</v>
      </c>
      <c r="AK140" s="26">
        <f t="shared" si="88"/>
        <v>0</v>
      </c>
      <c r="AL140" s="26">
        <f t="shared" si="89"/>
        <v>0</v>
      </c>
      <c r="AM140" s="26">
        <f t="shared" si="90"/>
        <v>0</v>
      </c>
    </row>
    <row r="141" spans="1:39" ht="14.25">
      <c r="A141" s="5">
        <f t="shared" si="99"/>
        <v>132</v>
      </c>
      <c r="B141">
        <v>82.44880068357853</v>
      </c>
      <c r="C141" s="6" t="str">
        <f t="shared" si="75"/>
        <v>NA</v>
      </c>
      <c r="D141" s="7" t="str">
        <f t="shared" si="91"/>
        <v>NA</v>
      </c>
      <c r="E141" s="8" t="str">
        <f t="shared" si="76"/>
        <v>NA</v>
      </c>
      <c r="F141" s="8" t="str">
        <f t="shared" si="92"/>
        <v>NA</v>
      </c>
      <c r="G141" s="8" t="str">
        <f t="shared" si="77"/>
        <v>NA</v>
      </c>
      <c r="H141" s="8" t="str">
        <f t="shared" si="68"/>
        <v>NA</v>
      </c>
      <c r="I141" s="15" t="str">
        <f t="shared" si="93"/>
        <v>NA</v>
      </c>
      <c r="J141" s="15" t="str">
        <f t="shared" si="69"/>
        <v>NA</v>
      </c>
      <c r="K141" s="19"/>
      <c r="L141" s="8" t="str">
        <f t="shared" si="78"/>
        <v>NA</v>
      </c>
      <c r="M141" s="8" t="str">
        <f t="shared" si="70"/>
        <v>NA</v>
      </c>
      <c r="N141" s="15" t="str">
        <f t="shared" si="94"/>
        <v>NA</v>
      </c>
      <c r="O141" s="14" t="str">
        <f t="shared" si="71"/>
        <v>NA</v>
      </c>
      <c r="P141" s="8" t="str">
        <f t="shared" si="95"/>
        <v>NA</v>
      </c>
      <c r="Q141" s="13">
        <f t="shared" si="100"/>
        <v>131</v>
      </c>
      <c r="R141" s="10">
        <v>82.44880068357853</v>
      </c>
      <c r="S141" s="12">
        <f t="shared" si="67"/>
        <v>-0.12399999999999994</v>
      </c>
      <c r="T141" s="11">
        <f t="shared" si="96"/>
        <v>1656599.0260578573</v>
      </c>
      <c r="U141" s="11">
        <f t="shared" si="72"/>
        <v>2210200.44854879</v>
      </c>
      <c r="V141" s="11">
        <f t="shared" si="97"/>
        <v>1000</v>
      </c>
      <c r="W141" s="11">
        <f t="shared" si="98"/>
        <v>539667.8108168383</v>
      </c>
      <c r="X141" s="10">
        <f t="shared" si="79"/>
        <v>12.128739189764488</v>
      </c>
      <c r="Y141" s="10">
        <f t="shared" si="73"/>
        <v>26819.073536738528</v>
      </c>
      <c r="AA141" s="11">
        <f t="shared" si="80"/>
        <v>5000</v>
      </c>
      <c r="AB141" s="11">
        <f t="shared" si="74"/>
        <v>660000</v>
      </c>
      <c r="AC141" s="24"/>
      <c r="AD141" s="26" t="str">
        <f t="shared" si="81"/>
        <v>NA</v>
      </c>
      <c r="AE141" s="26" t="str">
        <f t="shared" si="82"/>
        <v>NA</v>
      </c>
      <c r="AF141" s="26" t="str">
        <f t="shared" si="83"/>
        <v>NA</v>
      </c>
      <c r="AG141" s="26">
        <f t="shared" si="84"/>
        <v>0</v>
      </c>
      <c r="AH141" s="26">
        <f t="shared" si="85"/>
        <v>0</v>
      </c>
      <c r="AI141" s="26">
        <f t="shared" si="86"/>
        <v>0</v>
      </c>
      <c r="AJ141" s="26">
        <f t="shared" si="87"/>
        <v>0</v>
      </c>
      <c r="AK141" s="26">
        <f t="shared" si="88"/>
        <v>0</v>
      </c>
      <c r="AL141" s="26">
        <f t="shared" si="89"/>
        <v>0</v>
      </c>
      <c r="AM141" s="26">
        <f t="shared" si="90"/>
        <v>0</v>
      </c>
    </row>
    <row r="142" spans="1:39" ht="14.25">
      <c r="A142" s="5">
        <f t="shared" si="99"/>
        <v>133</v>
      </c>
      <c r="B142">
        <v>77.25452624051309</v>
      </c>
      <c r="C142" s="6" t="str">
        <f t="shared" si="75"/>
        <v>NA</v>
      </c>
      <c r="D142" s="7" t="str">
        <f t="shared" si="91"/>
        <v>NA</v>
      </c>
      <c r="E142" s="8" t="str">
        <f t="shared" si="76"/>
        <v>NA</v>
      </c>
      <c r="F142" s="8" t="str">
        <f t="shared" si="92"/>
        <v>NA</v>
      </c>
      <c r="G142" s="8" t="str">
        <f t="shared" si="77"/>
        <v>NA</v>
      </c>
      <c r="H142" s="8" t="str">
        <f t="shared" si="68"/>
        <v>NA</v>
      </c>
      <c r="I142" s="15" t="str">
        <f t="shared" si="93"/>
        <v>NA</v>
      </c>
      <c r="J142" s="15" t="str">
        <f t="shared" si="69"/>
        <v>NA</v>
      </c>
      <c r="K142" s="19"/>
      <c r="L142" s="8" t="str">
        <f t="shared" si="78"/>
        <v>NA</v>
      </c>
      <c r="M142" s="8" t="str">
        <f t="shared" si="70"/>
        <v>NA</v>
      </c>
      <c r="N142" s="15" t="str">
        <f t="shared" si="94"/>
        <v>NA</v>
      </c>
      <c r="O142" s="14" t="str">
        <f t="shared" si="71"/>
        <v>NA</v>
      </c>
      <c r="P142" s="8" t="str">
        <f t="shared" si="95"/>
        <v>NA</v>
      </c>
      <c r="Q142" s="13">
        <f t="shared" si="100"/>
        <v>132</v>
      </c>
      <c r="R142" s="10">
        <v>77.25452624051309</v>
      </c>
      <c r="S142" s="12">
        <f aca="true" t="shared" si="101" ref="S142:S205">(R142-R141)/R141</f>
        <v>-0.0629999999999999</v>
      </c>
      <c r="T142" s="11">
        <f t="shared" si="96"/>
        <v>1682369.0138835812</v>
      </c>
      <c r="U142" s="11">
        <f t="shared" si="72"/>
        <v>2071894.8202902165</v>
      </c>
      <c r="V142" s="11">
        <f t="shared" si="97"/>
        <v>1000</v>
      </c>
      <c r="W142" s="11">
        <f t="shared" si="98"/>
        <v>540667.8108168383</v>
      </c>
      <c r="X142" s="10">
        <f t="shared" si="79"/>
        <v>12.944225389289741</v>
      </c>
      <c r="Y142" s="10">
        <f t="shared" si="73"/>
        <v>26832.017762127816</v>
      </c>
      <c r="AA142" s="11">
        <f t="shared" si="80"/>
        <v>5000</v>
      </c>
      <c r="AB142" s="11">
        <f t="shared" si="74"/>
        <v>665000</v>
      </c>
      <c r="AC142" s="24"/>
      <c r="AD142" s="26" t="str">
        <f t="shared" si="81"/>
        <v>NA</v>
      </c>
      <c r="AE142" s="26" t="str">
        <f t="shared" si="82"/>
        <v>NA</v>
      </c>
      <c r="AF142" s="26" t="str">
        <f t="shared" si="83"/>
        <v>NA</v>
      </c>
      <c r="AG142" s="26">
        <f t="shared" si="84"/>
        <v>0</v>
      </c>
      <c r="AH142" s="26">
        <f t="shared" si="85"/>
        <v>0</v>
      </c>
      <c r="AI142" s="26">
        <f t="shared" si="86"/>
        <v>0</v>
      </c>
      <c r="AJ142" s="26">
        <f t="shared" si="87"/>
        <v>0</v>
      </c>
      <c r="AK142" s="26">
        <f t="shared" si="88"/>
        <v>0</v>
      </c>
      <c r="AL142" s="26">
        <f t="shared" si="89"/>
        <v>0</v>
      </c>
      <c r="AM142" s="26">
        <f t="shared" si="90"/>
        <v>0</v>
      </c>
    </row>
    <row r="143" spans="1:39" ht="14.25">
      <c r="A143" s="5">
        <f t="shared" si="99"/>
        <v>134</v>
      </c>
      <c r="B143">
        <v>95.95012159071726</v>
      </c>
      <c r="C143" s="6" t="str">
        <f t="shared" si="75"/>
        <v>NA</v>
      </c>
      <c r="D143" s="7" t="str">
        <f t="shared" si="91"/>
        <v>NA</v>
      </c>
      <c r="E143" s="8" t="str">
        <f t="shared" si="76"/>
        <v>NA</v>
      </c>
      <c r="F143" s="8" t="str">
        <f t="shared" si="92"/>
        <v>NA</v>
      </c>
      <c r="G143" s="8" t="str">
        <f t="shared" si="77"/>
        <v>NA</v>
      </c>
      <c r="H143" s="8" t="str">
        <f t="shared" si="68"/>
        <v>NA</v>
      </c>
      <c r="I143" s="15" t="str">
        <f t="shared" si="93"/>
        <v>NA</v>
      </c>
      <c r="J143" s="15" t="str">
        <f t="shared" si="69"/>
        <v>NA</v>
      </c>
      <c r="K143" s="19"/>
      <c r="L143" s="8" t="str">
        <f t="shared" si="78"/>
        <v>NA</v>
      </c>
      <c r="M143" s="8" t="str">
        <f t="shared" si="70"/>
        <v>NA</v>
      </c>
      <c r="N143" s="15" t="str">
        <f t="shared" si="94"/>
        <v>NA</v>
      </c>
      <c r="O143" s="14" t="str">
        <f t="shared" si="71"/>
        <v>NA</v>
      </c>
      <c r="P143" s="8" t="str">
        <f t="shared" si="95"/>
        <v>NA</v>
      </c>
      <c r="Q143" s="13">
        <f t="shared" si="100"/>
        <v>133</v>
      </c>
      <c r="R143" s="10">
        <v>95.95012159071726</v>
      </c>
      <c r="S143" s="12">
        <f t="shared" si="101"/>
        <v>0.24200000000000008</v>
      </c>
      <c r="T143" s="11">
        <f t="shared" si="96"/>
        <v>1708461.1265571255</v>
      </c>
      <c r="U143" s="11">
        <f t="shared" si="72"/>
        <v>2574535.366800449</v>
      </c>
      <c r="V143" s="11">
        <f t="shared" si="97"/>
        <v>1000</v>
      </c>
      <c r="W143" s="11">
        <f t="shared" si="98"/>
        <v>541667.8108168383</v>
      </c>
      <c r="X143" s="10">
        <f t="shared" si="79"/>
        <v>10.422081633888679</v>
      </c>
      <c r="Y143" s="10">
        <f t="shared" si="73"/>
        <v>26842.439843761706</v>
      </c>
      <c r="AA143" s="11">
        <f t="shared" si="80"/>
        <v>5000</v>
      </c>
      <c r="AB143" s="11">
        <f t="shared" si="74"/>
        <v>670000</v>
      </c>
      <c r="AC143" s="24"/>
      <c r="AD143" s="26" t="str">
        <f t="shared" si="81"/>
        <v>NA</v>
      </c>
      <c r="AE143" s="26" t="str">
        <f t="shared" si="82"/>
        <v>NA</v>
      </c>
      <c r="AF143" s="26" t="str">
        <f t="shared" si="83"/>
        <v>NA</v>
      </c>
      <c r="AG143" s="26">
        <f t="shared" si="84"/>
        <v>0</v>
      </c>
      <c r="AH143" s="26">
        <f t="shared" si="85"/>
        <v>0</v>
      </c>
      <c r="AI143" s="26">
        <f t="shared" si="86"/>
        <v>0</v>
      </c>
      <c r="AJ143" s="26">
        <f t="shared" si="87"/>
        <v>0</v>
      </c>
      <c r="AK143" s="26">
        <f t="shared" si="88"/>
        <v>0</v>
      </c>
      <c r="AL143" s="26">
        <f t="shared" si="89"/>
        <v>0</v>
      </c>
      <c r="AM143" s="26">
        <f t="shared" si="90"/>
        <v>0</v>
      </c>
    </row>
    <row r="144" spans="1:39" ht="14.25">
      <c r="A144" s="5">
        <f t="shared" si="99"/>
        <v>135</v>
      </c>
      <c r="B144">
        <v>91.82426636231641</v>
      </c>
      <c r="C144" s="6" t="str">
        <f t="shared" si="75"/>
        <v>NA</v>
      </c>
      <c r="D144" s="7" t="str">
        <f t="shared" si="91"/>
        <v>NA</v>
      </c>
      <c r="E144" s="8" t="str">
        <f t="shared" si="76"/>
        <v>NA</v>
      </c>
      <c r="F144" s="8" t="str">
        <f t="shared" si="92"/>
        <v>NA</v>
      </c>
      <c r="G144" s="8" t="str">
        <f t="shared" si="77"/>
        <v>NA</v>
      </c>
      <c r="H144" s="8" t="str">
        <f t="shared" si="68"/>
        <v>NA</v>
      </c>
      <c r="I144" s="15" t="str">
        <f t="shared" si="93"/>
        <v>NA</v>
      </c>
      <c r="J144" s="15" t="str">
        <f t="shared" si="69"/>
        <v>NA</v>
      </c>
      <c r="K144" s="19"/>
      <c r="L144" s="8" t="str">
        <f t="shared" si="78"/>
        <v>NA</v>
      </c>
      <c r="M144" s="8" t="str">
        <f t="shared" si="70"/>
        <v>NA</v>
      </c>
      <c r="N144" s="15" t="str">
        <f t="shared" si="94"/>
        <v>NA</v>
      </c>
      <c r="O144" s="14" t="str">
        <f t="shared" si="71"/>
        <v>NA</v>
      </c>
      <c r="P144" s="8" t="str">
        <f t="shared" si="95"/>
        <v>NA</v>
      </c>
      <c r="Q144" s="13">
        <f t="shared" si="100"/>
        <v>134</v>
      </c>
      <c r="R144" s="10">
        <v>91.82426636231641</v>
      </c>
      <c r="S144" s="12">
        <f t="shared" si="101"/>
        <v>-0.0430000000000001</v>
      </c>
      <c r="T144" s="11">
        <f t="shared" si="96"/>
        <v>1734879.3906390897</v>
      </c>
      <c r="U144" s="11">
        <f t="shared" si="72"/>
        <v>2464787.346028029</v>
      </c>
      <c r="V144" s="11">
        <f t="shared" si="97"/>
        <v>1000</v>
      </c>
      <c r="W144" s="11">
        <f t="shared" si="98"/>
        <v>542667.8108168383</v>
      </c>
      <c r="X144" s="10">
        <f t="shared" si="79"/>
        <v>10.890367433530491</v>
      </c>
      <c r="Y144" s="10">
        <f t="shared" si="73"/>
        <v>26853.330211195236</v>
      </c>
      <c r="AA144" s="11">
        <f t="shared" si="80"/>
        <v>5000</v>
      </c>
      <c r="AB144" s="11">
        <f t="shared" si="74"/>
        <v>675000</v>
      </c>
      <c r="AC144" s="24"/>
      <c r="AD144" s="26" t="str">
        <f t="shared" si="81"/>
        <v>NA</v>
      </c>
      <c r="AE144" s="26" t="str">
        <f t="shared" si="82"/>
        <v>NA</v>
      </c>
      <c r="AF144" s="26" t="str">
        <f t="shared" si="83"/>
        <v>NA</v>
      </c>
      <c r="AG144" s="26">
        <f t="shared" si="84"/>
        <v>0</v>
      </c>
      <c r="AH144" s="26">
        <f t="shared" si="85"/>
        <v>0</v>
      </c>
      <c r="AI144" s="26">
        <f t="shared" si="86"/>
        <v>0</v>
      </c>
      <c r="AJ144" s="26">
        <f t="shared" si="87"/>
        <v>0</v>
      </c>
      <c r="AK144" s="26">
        <f t="shared" si="88"/>
        <v>0</v>
      </c>
      <c r="AL144" s="26">
        <f t="shared" si="89"/>
        <v>0</v>
      </c>
      <c r="AM144" s="26">
        <f t="shared" si="90"/>
        <v>0</v>
      </c>
    </row>
    <row r="145" spans="1:39" ht="14.25">
      <c r="A145" s="5">
        <f t="shared" si="99"/>
        <v>136</v>
      </c>
      <c r="B145">
        <v>97.05824954496843</v>
      </c>
      <c r="C145" s="6" t="str">
        <f t="shared" si="75"/>
        <v>NA</v>
      </c>
      <c r="D145" s="7" t="str">
        <f t="shared" si="91"/>
        <v>NA</v>
      </c>
      <c r="E145" s="8" t="str">
        <f t="shared" si="76"/>
        <v>NA</v>
      </c>
      <c r="F145" s="8" t="str">
        <f t="shared" si="92"/>
        <v>NA</v>
      </c>
      <c r="G145" s="8" t="str">
        <f t="shared" si="77"/>
        <v>NA</v>
      </c>
      <c r="H145" s="8" t="str">
        <f t="shared" si="68"/>
        <v>NA</v>
      </c>
      <c r="I145" s="15" t="str">
        <f t="shared" si="93"/>
        <v>NA</v>
      </c>
      <c r="J145" s="15" t="str">
        <f t="shared" si="69"/>
        <v>NA</v>
      </c>
      <c r="K145" s="19"/>
      <c r="L145" s="8" t="str">
        <f t="shared" si="78"/>
        <v>NA</v>
      </c>
      <c r="M145" s="8" t="str">
        <f t="shared" si="70"/>
        <v>NA</v>
      </c>
      <c r="N145" s="15" t="str">
        <f t="shared" si="94"/>
        <v>NA</v>
      </c>
      <c r="O145" s="14" t="str">
        <f t="shared" si="71"/>
        <v>NA</v>
      </c>
      <c r="P145" s="8" t="str">
        <f t="shared" si="95"/>
        <v>NA</v>
      </c>
      <c r="Q145" s="13">
        <f t="shared" si="100"/>
        <v>135</v>
      </c>
      <c r="R145" s="10">
        <v>97.05824954496843</v>
      </c>
      <c r="S145" s="12">
        <f t="shared" si="101"/>
        <v>0.05699999999999989</v>
      </c>
      <c r="T145" s="11">
        <f t="shared" si="96"/>
        <v>1761627.8830220778</v>
      </c>
      <c r="U145" s="11">
        <f t="shared" si="72"/>
        <v>2606337.2247516266</v>
      </c>
      <c r="V145" s="11">
        <f t="shared" si="97"/>
        <v>1000</v>
      </c>
      <c r="W145" s="11">
        <f t="shared" si="98"/>
        <v>543667.8108168383</v>
      </c>
      <c r="X145" s="10">
        <f t="shared" si="79"/>
        <v>10.303091233236039</v>
      </c>
      <c r="Y145" s="10">
        <f t="shared" si="73"/>
        <v>26863.633302428472</v>
      </c>
      <c r="AA145" s="11">
        <f t="shared" si="80"/>
        <v>5000</v>
      </c>
      <c r="AB145" s="11">
        <f t="shared" si="74"/>
        <v>680000</v>
      </c>
      <c r="AC145" s="24"/>
      <c r="AD145" s="26" t="str">
        <f t="shared" si="81"/>
        <v>NA</v>
      </c>
      <c r="AE145" s="26" t="str">
        <f t="shared" si="82"/>
        <v>NA</v>
      </c>
      <c r="AF145" s="26" t="str">
        <f t="shared" si="83"/>
        <v>NA</v>
      </c>
      <c r="AG145" s="26">
        <f t="shared" si="84"/>
        <v>0</v>
      </c>
      <c r="AH145" s="26">
        <f t="shared" si="85"/>
        <v>0</v>
      </c>
      <c r="AI145" s="26">
        <f t="shared" si="86"/>
        <v>0</v>
      </c>
      <c r="AJ145" s="26">
        <f t="shared" si="87"/>
        <v>0</v>
      </c>
      <c r="AK145" s="26">
        <f t="shared" si="88"/>
        <v>0</v>
      </c>
      <c r="AL145" s="26">
        <f t="shared" si="89"/>
        <v>0</v>
      </c>
      <c r="AM145" s="26">
        <f t="shared" si="90"/>
        <v>0</v>
      </c>
    </row>
    <row r="146" spans="1:39" ht="14.25">
      <c r="A146" s="5">
        <f t="shared" si="99"/>
        <v>137</v>
      </c>
      <c r="B146">
        <v>102.6876280185766</v>
      </c>
      <c r="C146" s="6" t="str">
        <f t="shared" si="75"/>
        <v>NA</v>
      </c>
      <c r="D146" s="7" t="str">
        <f t="shared" si="91"/>
        <v>NA</v>
      </c>
      <c r="E146" s="8" t="str">
        <f t="shared" si="76"/>
        <v>NA</v>
      </c>
      <c r="F146" s="8" t="str">
        <f t="shared" si="92"/>
        <v>NA</v>
      </c>
      <c r="G146" s="8" t="str">
        <f t="shared" si="77"/>
        <v>NA</v>
      </c>
      <c r="H146" s="8" t="str">
        <f t="shared" si="68"/>
        <v>NA</v>
      </c>
      <c r="I146" s="15" t="str">
        <f t="shared" si="93"/>
        <v>NA</v>
      </c>
      <c r="J146" s="15" t="str">
        <f t="shared" si="69"/>
        <v>NA</v>
      </c>
      <c r="K146" s="19"/>
      <c r="L146" s="8" t="str">
        <f t="shared" si="78"/>
        <v>NA</v>
      </c>
      <c r="M146" s="8" t="str">
        <f t="shared" si="70"/>
        <v>NA</v>
      </c>
      <c r="N146" s="15" t="str">
        <f t="shared" si="94"/>
        <v>NA</v>
      </c>
      <c r="O146" s="14" t="str">
        <f t="shared" si="71"/>
        <v>NA</v>
      </c>
      <c r="P146" s="8" t="str">
        <f t="shared" si="95"/>
        <v>NA</v>
      </c>
      <c r="Q146" s="13">
        <f t="shared" si="100"/>
        <v>136</v>
      </c>
      <c r="R146" s="10">
        <v>102.6876280185766</v>
      </c>
      <c r="S146" s="12">
        <f t="shared" si="101"/>
        <v>0.05800000000000002</v>
      </c>
      <c r="T146" s="11">
        <f t="shared" si="96"/>
        <v>1788710.7315598542</v>
      </c>
      <c r="U146" s="11">
        <f t="shared" si="72"/>
        <v>2758562.783787221</v>
      </c>
      <c r="V146" s="11">
        <f t="shared" si="97"/>
        <v>1000</v>
      </c>
      <c r="W146" s="11">
        <f t="shared" si="98"/>
        <v>544667.8108168383</v>
      </c>
      <c r="X146" s="10">
        <f t="shared" si="79"/>
        <v>9.738271486990584</v>
      </c>
      <c r="Y146" s="10">
        <f t="shared" si="73"/>
        <v>26873.37157391546</v>
      </c>
      <c r="AA146" s="11">
        <f t="shared" si="80"/>
        <v>5000</v>
      </c>
      <c r="AB146" s="11">
        <f t="shared" si="74"/>
        <v>685000</v>
      </c>
      <c r="AC146" s="24"/>
      <c r="AD146" s="26" t="str">
        <f t="shared" si="81"/>
        <v>NA</v>
      </c>
      <c r="AE146" s="26" t="str">
        <f t="shared" si="82"/>
        <v>NA</v>
      </c>
      <c r="AF146" s="26" t="str">
        <f t="shared" si="83"/>
        <v>NA</v>
      </c>
      <c r="AG146" s="26">
        <f t="shared" si="84"/>
        <v>0</v>
      </c>
      <c r="AH146" s="26">
        <f t="shared" si="85"/>
        <v>0</v>
      </c>
      <c r="AI146" s="26">
        <f t="shared" si="86"/>
        <v>0</v>
      </c>
      <c r="AJ146" s="26">
        <f t="shared" si="87"/>
        <v>0</v>
      </c>
      <c r="AK146" s="26">
        <f t="shared" si="88"/>
        <v>0</v>
      </c>
      <c r="AL146" s="26">
        <f t="shared" si="89"/>
        <v>0</v>
      </c>
      <c r="AM146" s="26">
        <f t="shared" si="90"/>
        <v>0</v>
      </c>
    </row>
    <row r="147" spans="1:39" ht="14.25">
      <c r="A147" s="5">
        <f t="shared" si="99"/>
        <v>138</v>
      </c>
      <c r="B147">
        <v>99.70968680603788</v>
      </c>
      <c r="C147" s="6" t="str">
        <f t="shared" si="75"/>
        <v>NA</v>
      </c>
      <c r="D147" s="7" t="str">
        <f t="shared" si="91"/>
        <v>NA</v>
      </c>
      <c r="E147" s="8" t="str">
        <f t="shared" si="76"/>
        <v>NA</v>
      </c>
      <c r="F147" s="8" t="str">
        <f t="shared" si="92"/>
        <v>NA</v>
      </c>
      <c r="G147" s="8" t="str">
        <f t="shared" si="77"/>
        <v>NA</v>
      </c>
      <c r="H147" s="8" t="str">
        <f t="shared" si="68"/>
        <v>NA</v>
      </c>
      <c r="I147" s="15" t="str">
        <f t="shared" si="93"/>
        <v>NA</v>
      </c>
      <c r="J147" s="15" t="str">
        <f t="shared" si="69"/>
        <v>NA</v>
      </c>
      <c r="K147" s="19"/>
      <c r="L147" s="8" t="str">
        <f t="shared" si="78"/>
        <v>NA</v>
      </c>
      <c r="M147" s="8" t="str">
        <f t="shared" si="70"/>
        <v>NA</v>
      </c>
      <c r="N147" s="15" t="str">
        <f t="shared" si="94"/>
        <v>NA</v>
      </c>
      <c r="O147" s="14" t="str">
        <f t="shared" si="71"/>
        <v>NA</v>
      </c>
      <c r="P147" s="8" t="str">
        <f t="shared" si="95"/>
        <v>NA</v>
      </c>
      <c r="Q147" s="13">
        <f t="shared" si="100"/>
        <v>137</v>
      </c>
      <c r="R147" s="10">
        <v>99.70968680603788</v>
      </c>
      <c r="S147" s="12">
        <f t="shared" si="101"/>
        <v>-0.029000000000000022</v>
      </c>
      <c r="T147" s="11">
        <f t="shared" si="96"/>
        <v>1816132.1157043523</v>
      </c>
      <c r="U147" s="11">
        <f t="shared" si="72"/>
        <v>2679535.463057392</v>
      </c>
      <c r="V147" s="11">
        <f t="shared" si="97"/>
        <v>1000</v>
      </c>
      <c r="W147" s="11">
        <f t="shared" si="98"/>
        <v>545667.8108168383</v>
      </c>
      <c r="X147" s="10">
        <f t="shared" si="79"/>
        <v>10.029115846540252</v>
      </c>
      <c r="Y147" s="10">
        <f t="shared" si="73"/>
        <v>26883.400689762002</v>
      </c>
      <c r="AA147" s="11">
        <f t="shared" si="80"/>
        <v>5000</v>
      </c>
      <c r="AB147" s="11">
        <f t="shared" si="74"/>
        <v>690000</v>
      </c>
      <c r="AC147" s="24"/>
      <c r="AD147" s="26" t="str">
        <f t="shared" si="81"/>
        <v>NA</v>
      </c>
      <c r="AE147" s="26" t="str">
        <f t="shared" si="82"/>
        <v>NA</v>
      </c>
      <c r="AF147" s="26" t="str">
        <f t="shared" si="83"/>
        <v>NA</v>
      </c>
      <c r="AG147" s="26">
        <f t="shared" si="84"/>
        <v>0</v>
      </c>
      <c r="AH147" s="26">
        <f t="shared" si="85"/>
        <v>0</v>
      </c>
      <c r="AI147" s="26">
        <f t="shared" si="86"/>
        <v>0</v>
      </c>
      <c r="AJ147" s="26">
        <f t="shared" si="87"/>
        <v>0</v>
      </c>
      <c r="AK147" s="26">
        <f t="shared" si="88"/>
        <v>0</v>
      </c>
      <c r="AL147" s="26">
        <f t="shared" si="89"/>
        <v>0</v>
      </c>
      <c r="AM147" s="26">
        <f t="shared" si="90"/>
        <v>0</v>
      </c>
    </row>
    <row r="148" spans="1:39" ht="14.25">
      <c r="A148" s="5">
        <f t="shared" si="99"/>
        <v>139</v>
      </c>
      <c r="B148">
        <v>128.22665723256472</v>
      </c>
      <c r="C148" s="6" t="str">
        <f t="shared" si="75"/>
        <v>NA</v>
      </c>
      <c r="D148" s="7" t="str">
        <f t="shared" si="91"/>
        <v>NA</v>
      </c>
      <c r="E148" s="8" t="str">
        <f t="shared" si="76"/>
        <v>NA</v>
      </c>
      <c r="F148" s="8" t="str">
        <f t="shared" si="92"/>
        <v>NA</v>
      </c>
      <c r="G148" s="8" t="str">
        <f t="shared" si="77"/>
        <v>NA</v>
      </c>
      <c r="H148" s="8" t="str">
        <f t="shared" si="68"/>
        <v>NA</v>
      </c>
      <c r="I148" s="15" t="str">
        <f t="shared" si="93"/>
        <v>NA</v>
      </c>
      <c r="J148" s="15" t="str">
        <f t="shared" si="69"/>
        <v>NA</v>
      </c>
      <c r="K148" s="19"/>
      <c r="L148" s="8" t="str">
        <f t="shared" si="78"/>
        <v>NA</v>
      </c>
      <c r="M148" s="8" t="str">
        <f t="shared" si="70"/>
        <v>NA</v>
      </c>
      <c r="N148" s="15" t="str">
        <f t="shared" si="94"/>
        <v>NA</v>
      </c>
      <c r="O148" s="14" t="str">
        <f t="shared" si="71"/>
        <v>NA</v>
      </c>
      <c r="P148" s="8" t="str">
        <f t="shared" si="95"/>
        <v>NA</v>
      </c>
      <c r="Q148" s="13">
        <f t="shared" si="100"/>
        <v>138</v>
      </c>
      <c r="R148" s="10">
        <v>128.22665723256472</v>
      </c>
      <c r="S148" s="12">
        <f t="shared" si="101"/>
        <v>0.28600000000000003</v>
      </c>
      <c r="T148" s="11">
        <f t="shared" si="96"/>
        <v>1843896.267150657</v>
      </c>
      <c r="U148" s="11">
        <f t="shared" si="72"/>
        <v>3447168.605491806</v>
      </c>
      <c r="V148" s="11">
        <f t="shared" si="97"/>
        <v>1000</v>
      </c>
      <c r="W148" s="11">
        <f t="shared" si="98"/>
        <v>546667.8108168383</v>
      </c>
      <c r="X148" s="10">
        <f t="shared" si="79"/>
        <v>7.79869039388822</v>
      </c>
      <c r="Y148" s="10">
        <f t="shared" si="73"/>
        <v>26891.19938015589</v>
      </c>
      <c r="AA148" s="11">
        <f t="shared" si="80"/>
        <v>5000</v>
      </c>
      <c r="AB148" s="11">
        <f t="shared" si="74"/>
        <v>695000</v>
      </c>
      <c r="AC148" s="24"/>
      <c r="AD148" s="26" t="str">
        <f t="shared" si="81"/>
        <v>NA</v>
      </c>
      <c r="AE148" s="26" t="str">
        <f t="shared" si="82"/>
        <v>NA</v>
      </c>
      <c r="AF148" s="26" t="str">
        <f t="shared" si="83"/>
        <v>NA</v>
      </c>
      <c r="AG148" s="26">
        <f t="shared" si="84"/>
        <v>0</v>
      </c>
      <c r="AH148" s="26">
        <f t="shared" si="85"/>
        <v>0</v>
      </c>
      <c r="AI148" s="26">
        <f t="shared" si="86"/>
        <v>0</v>
      </c>
      <c r="AJ148" s="26">
        <f t="shared" si="87"/>
        <v>0</v>
      </c>
      <c r="AK148" s="26">
        <f t="shared" si="88"/>
        <v>0</v>
      </c>
      <c r="AL148" s="26">
        <f t="shared" si="89"/>
        <v>0</v>
      </c>
      <c r="AM148" s="26">
        <f t="shared" si="90"/>
        <v>0</v>
      </c>
    </row>
    <row r="149" spans="1:39" ht="14.25">
      <c r="A149" s="5">
        <f t="shared" si="99"/>
        <v>140</v>
      </c>
      <c r="B149">
        <v>141.0493229558212</v>
      </c>
      <c r="C149" s="6" t="str">
        <f t="shared" si="75"/>
        <v>NA</v>
      </c>
      <c r="D149" s="7" t="str">
        <f t="shared" si="91"/>
        <v>NA</v>
      </c>
      <c r="E149" s="8" t="str">
        <f t="shared" si="76"/>
        <v>NA</v>
      </c>
      <c r="F149" s="8" t="str">
        <f t="shared" si="92"/>
        <v>NA</v>
      </c>
      <c r="G149" s="8" t="str">
        <f t="shared" si="77"/>
        <v>NA</v>
      </c>
      <c r="H149" s="8" t="str">
        <f t="shared" si="68"/>
        <v>NA</v>
      </c>
      <c r="I149" s="15" t="str">
        <f t="shared" si="93"/>
        <v>NA</v>
      </c>
      <c r="J149" s="15" t="str">
        <f t="shared" si="69"/>
        <v>NA</v>
      </c>
      <c r="K149" s="19"/>
      <c r="L149" s="8" t="str">
        <f t="shared" si="78"/>
        <v>NA</v>
      </c>
      <c r="M149" s="8" t="str">
        <f t="shared" si="70"/>
        <v>NA</v>
      </c>
      <c r="N149" s="15" t="str">
        <f t="shared" si="94"/>
        <v>NA</v>
      </c>
      <c r="O149" s="14" t="str">
        <f t="shared" si="71"/>
        <v>NA</v>
      </c>
      <c r="P149" s="8" t="str">
        <f t="shared" si="95"/>
        <v>NA</v>
      </c>
      <c r="Q149" s="13">
        <f t="shared" si="100"/>
        <v>139</v>
      </c>
      <c r="R149" s="10">
        <v>141.0493229558212</v>
      </c>
      <c r="S149" s="12">
        <f t="shared" si="101"/>
        <v>0.10000000000000005</v>
      </c>
      <c r="T149" s="11">
        <f t="shared" si="96"/>
        <v>1872007.4704900398</v>
      </c>
      <c r="U149" s="11">
        <f t="shared" si="72"/>
        <v>3792985.4660409866</v>
      </c>
      <c r="V149" s="11">
        <f t="shared" si="97"/>
        <v>1000</v>
      </c>
      <c r="W149" s="11">
        <f t="shared" si="98"/>
        <v>547667.8108168383</v>
      </c>
      <c r="X149" s="10">
        <f t="shared" si="79"/>
        <v>7.089718539898382</v>
      </c>
      <c r="Y149" s="10">
        <f t="shared" si="73"/>
        <v>26898.289098695786</v>
      </c>
      <c r="AA149" s="11">
        <f t="shared" si="80"/>
        <v>5000</v>
      </c>
      <c r="AB149" s="11">
        <f t="shared" si="74"/>
        <v>700000</v>
      </c>
      <c r="AC149" s="24"/>
      <c r="AD149" s="26" t="str">
        <f t="shared" si="81"/>
        <v>NA</v>
      </c>
      <c r="AE149" s="26" t="str">
        <f t="shared" si="82"/>
        <v>NA</v>
      </c>
      <c r="AF149" s="26" t="str">
        <f t="shared" si="83"/>
        <v>NA</v>
      </c>
      <c r="AG149" s="26">
        <f t="shared" si="84"/>
        <v>0</v>
      </c>
      <c r="AH149" s="26">
        <f t="shared" si="85"/>
        <v>0</v>
      </c>
      <c r="AI149" s="26">
        <f t="shared" si="86"/>
        <v>0</v>
      </c>
      <c r="AJ149" s="26">
        <f t="shared" si="87"/>
        <v>0</v>
      </c>
      <c r="AK149" s="26">
        <f t="shared" si="88"/>
        <v>0</v>
      </c>
      <c r="AL149" s="26">
        <f t="shared" si="89"/>
        <v>0</v>
      </c>
      <c r="AM149" s="26">
        <f t="shared" si="90"/>
        <v>0</v>
      </c>
    </row>
    <row r="150" spans="1:39" ht="14.25">
      <c r="A150" s="5">
        <f t="shared" si="99"/>
        <v>141</v>
      </c>
      <c r="B150">
        <v>148.10178910361228</v>
      </c>
      <c r="C150" s="6" t="str">
        <f t="shared" si="75"/>
        <v>NA</v>
      </c>
      <c r="D150" s="7" t="str">
        <f t="shared" si="91"/>
        <v>NA</v>
      </c>
      <c r="E150" s="8" t="str">
        <f t="shared" si="76"/>
        <v>NA</v>
      </c>
      <c r="F150" s="8" t="str">
        <f t="shared" si="92"/>
        <v>NA</v>
      </c>
      <c r="G150" s="8" t="str">
        <f t="shared" si="77"/>
        <v>NA</v>
      </c>
      <c r="H150" s="8" t="str">
        <f t="shared" si="68"/>
        <v>NA</v>
      </c>
      <c r="I150" s="15" t="str">
        <f t="shared" si="93"/>
        <v>NA</v>
      </c>
      <c r="J150" s="15" t="str">
        <f t="shared" si="69"/>
        <v>NA</v>
      </c>
      <c r="K150" s="19"/>
      <c r="L150" s="8" t="str">
        <f t="shared" si="78"/>
        <v>NA</v>
      </c>
      <c r="M150" s="8" t="str">
        <f t="shared" si="70"/>
        <v>NA</v>
      </c>
      <c r="N150" s="15" t="str">
        <f t="shared" si="94"/>
        <v>NA</v>
      </c>
      <c r="O150" s="14" t="str">
        <f t="shared" si="71"/>
        <v>NA</v>
      </c>
      <c r="P150" s="8" t="str">
        <f t="shared" si="95"/>
        <v>NA</v>
      </c>
      <c r="Q150" s="13">
        <f t="shared" si="100"/>
        <v>140</v>
      </c>
      <c r="R150" s="10">
        <v>148.10178910361228</v>
      </c>
      <c r="S150" s="12">
        <f t="shared" si="101"/>
        <v>0.05000000000000014</v>
      </c>
      <c r="T150" s="11">
        <f t="shared" si="96"/>
        <v>1900470.0638711655</v>
      </c>
      <c r="U150" s="11">
        <f t="shared" si="72"/>
        <v>3983684.739343036</v>
      </c>
      <c r="V150" s="11">
        <f t="shared" si="97"/>
        <v>1000</v>
      </c>
      <c r="W150" s="11">
        <f t="shared" si="98"/>
        <v>548667.8108168383</v>
      </c>
      <c r="X150" s="10">
        <f t="shared" si="79"/>
        <v>6.752112895141315</v>
      </c>
      <c r="Y150" s="10">
        <f t="shared" si="73"/>
        <v>26905.041211590928</v>
      </c>
      <c r="AA150" s="11">
        <f t="shared" si="80"/>
        <v>5000</v>
      </c>
      <c r="AB150" s="11">
        <f t="shared" si="74"/>
        <v>705000</v>
      </c>
      <c r="AC150" s="24"/>
      <c r="AD150" s="26" t="str">
        <f t="shared" si="81"/>
        <v>NA</v>
      </c>
      <c r="AE150" s="26" t="str">
        <f t="shared" si="82"/>
        <v>NA</v>
      </c>
      <c r="AF150" s="26" t="str">
        <f t="shared" si="83"/>
        <v>NA</v>
      </c>
      <c r="AG150" s="26">
        <f t="shared" si="84"/>
        <v>0</v>
      </c>
      <c r="AH150" s="26">
        <f t="shared" si="85"/>
        <v>0</v>
      </c>
      <c r="AI150" s="26">
        <f t="shared" si="86"/>
        <v>0</v>
      </c>
      <c r="AJ150" s="26">
        <f t="shared" si="87"/>
        <v>0</v>
      </c>
      <c r="AK150" s="26">
        <f t="shared" si="88"/>
        <v>0</v>
      </c>
      <c r="AL150" s="26">
        <f t="shared" si="89"/>
        <v>0</v>
      </c>
      <c r="AM150" s="26">
        <f t="shared" si="90"/>
        <v>0</v>
      </c>
    </row>
    <row r="151" spans="1:39" ht="14.25">
      <c r="A151" s="5">
        <f t="shared" si="99"/>
        <v>142</v>
      </c>
      <c r="B151">
        <v>148.3979926818195</v>
      </c>
      <c r="C151" s="6" t="str">
        <f t="shared" si="75"/>
        <v>NA</v>
      </c>
      <c r="D151" s="7" t="str">
        <f t="shared" si="91"/>
        <v>NA</v>
      </c>
      <c r="E151" s="8" t="str">
        <f t="shared" si="76"/>
        <v>NA</v>
      </c>
      <c r="F151" s="8" t="str">
        <f t="shared" si="92"/>
        <v>NA</v>
      </c>
      <c r="G151" s="8" t="str">
        <f t="shared" si="77"/>
        <v>NA</v>
      </c>
      <c r="H151" s="8" t="str">
        <f aca="true" t="shared" si="102" ref="H151:H214">IF(C151="NA","NA",IF(H150="NA",G151,H150+G151))</f>
        <v>NA</v>
      </c>
      <c r="I151" s="15" t="str">
        <f t="shared" si="93"/>
        <v>NA</v>
      </c>
      <c r="J151" s="15" t="str">
        <f aca="true" t="shared" si="103" ref="J151:J214">IF(C151="NA","NA",IF(J150="NA",I151,J150+I151))</f>
        <v>NA</v>
      </c>
      <c r="K151" s="19"/>
      <c r="L151" s="8" t="str">
        <f t="shared" si="78"/>
        <v>NA</v>
      </c>
      <c r="M151" s="8" t="str">
        <f aca="true" t="shared" si="104" ref="M151:M214">IF(C151="NA","NA",IF(M150="NA",L151,M150+L151))</f>
        <v>NA</v>
      </c>
      <c r="N151" s="15" t="str">
        <f t="shared" si="94"/>
        <v>NA</v>
      </c>
      <c r="O151" s="14" t="str">
        <f aca="true" t="shared" si="105" ref="O151:O214">IF(C151="NA","NA",IF(O150="NA",N151,O150+N151))</f>
        <v>NA</v>
      </c>
      <c r="P151" s="8" t="str">
        <f t="shared" si="95"/>
        <v>NA</v>
      </c>
      <c r="Q151" s="13">
        <f t="shared" si="100"/>
        <v>141</v>
      </c>
      <c r="R151" s="10">
        <v>148.3979926818195</v>
      </c>
      <c r="S151" s="12">
        <f t="shared" si="101"/>
        <v>0.001999999999999916</v>
      </c>
      <c r="T151" s="11">
        <f t="shared" si="96"/>
        <v>1929288.4396695546</v>
      </c>
      <c r="U151" s="11">
        <f t="shared" si="72"/>
        <v>3992654.108821722</v>
      </c>
      <c r="V151" s="11">
        <f t="shared" si="97"/>
        <v>1000</v>
      </c>
      <c r="W151" s="11">
        <f t="shared" si="98"/>
        <v>549667.8108168383</v>
      </c>
      <c r="X151" s="10">
        <f t="shared" si="79"/>
        <v>6.738635623893529</v>
      </c>
      <c r="Y151" s="10">
        <f t="shared" si="73"/>
        <v>26911.77984721482</v>
      </c>
      <c r="AA151" s="11">
        <f t="shared" si="80"/>
        <v>5000</v>
      </c>
      <c r="AB151" s="11">
        <f t="shared" si="74"/>
        <v>710000</v>
      </c>
      <c r="AC151" s="24"/>
      <c r="AD151" s="26" t="str">
        <f t="shared" si="81"/>
        <v>NA</v>
      </c>
      <c r="AE151" s="26" t="str">
        <f t="shared" si="82"/>
        <v>NA</v>
      </c>
      <c r="AF151" s="26" t="str">
        <f t="shared" si="83"/>
        <v>NA</v>
      </c>
      <c r="AG151" s="26">
        <f t="shared" si="84"/>
        <v>0</v>
      </c>
      <c r="AH151" s="26">
        <f t="shared" si="85"/>
        <v>0</v>
      </c>
      <c r="AI151" s="26">
        <f t="shared" si="86"/>
        <v>0</v>
      </c>
      <c r="AJ151" s="26">
        <f t="shared" si="87"/>
        <v>0</v>
      </c>
      <c r="AK151" s="26">
        <f t="shared" si="88"/>
        <v>0</v>
      </c>
      <c r="AL151" s="26">
        <f t="shared" si="89"/>
        <v>0</v>
      </c>
      <c r="AM151" s="26">
        <f t="shared" si="90"/>
        <v>0</v>
      </c>
    </row>
    <row r="152" spans="1:39" ht="14.25">
      <c r="A152" s="5">
        <f t="shared" si="99"/>
        <v>143</v>
      </c>
      <c r="B152">
        <v>149.43677863059222</v>
      </c>
      <c r="C152" s="6" t="str">
        <f t="shared" si="75"/>
        <v>NA</v>
      </c>
      <c r="D152" s="7" t="str">
        <f t="shared" si="91"/>
        <v>NA</v>
      </c>
      <c r="E152" s="8" t="str">
        <f t="shared" si="76"/>
        <v>NA</v>
      </c>
      <c r="F152" s="8" t="str">
        <f t="shared" si="92"/>
        <v>NA</v>
      </c>
      <c r="G152" s="8" t="str">
        <f t="shared" si="77"/>
        <v>NA</v>
      </c>
      <c r="H152" s="8" t="str">
        <f t="shared" si="102"/>
        <v>NA</v>
      </c>
      <c r="I152" s="15" t="str">
        <f t="shared" si="93"/>
        <v>NA</v>
      </c>
      <c r="J152" s="15" t="str">
        <f t="shared" si="103"/>
        <v>NA</v>
      </c>
      <c r="K152" s="19"/>
      <c r="L152" s="8" t="str">
        <f t="shared" si="78"/>
        <v>NA</v>
      </c>
      <c r="M152" s="8" t="str">
        <f t="shared" si="104"/>
        <v>NA</v>
      </c>
      <c r="N152" s="15" t="str">
        <f t="shared" si="94"/>
        <v>NA</v>
      </c>
      <c r="O152" s="14" t="str">
        <f t="shared" si="105"/>
        <v>NA</v>
      </c>
      <c r="P152" s="8" t="str">
        <f t="shared" si="95"/>
        <v>NA</v>
      </c>
      <c r="Q152" s="13">
        <f t="shared" si="100"/>
        <v>142</v>
      </c>
      <c r="R152" s="10">
        <v>149.43677863059222</v>
      </c>
      <c r="S152" s="12">
        <f t="shared" si="101"/>
        <v>0.006999999999999936</v>
      </c>
      <c r="T152" s="11">
        <f t="shared" si="96"/>
        <v>1958467.0451654245</v>
      </c>
      <c r="U152" s="11">
        <f t="shared" si="72"/>
        <v>4021609.687583474</v>
      </c>
      <c r="V152" s="11">
        <f t="shared" si="97"/>
        <v>1000</v>
      </c>
      <c r="W152" s="11">
        <f t="shared" si="98"/>
        <v>550667.8108168383</v>
      </c>
      <c r="X152" s="10">
        <f t="shared" si="79"/>
        <v>6.6917930723868215</v>
      </c>
      <c r="Y152" s="10">
        <f t="shared" si="73"/>
        <v>26918.471640287207</v>
      </c>
      <c r="AA152" s="11">
        <f t="shared" si="80"/>
        <v>5000</v>
      </c>
      <c r="AB152" s="11">
        <f t="shared" si="74"/>
        <v>715000</v>
      </c>
      <c r="AC152" s="24"/>
      <c r="AD152" s="26" t="str">
        <f t="shared" si="81"/>
        <v>NA</v>
      </c>
      <c r="AE152" s="26" t="str">
        <f t="shared" si="82"/>
        <v>NA</v>
      </c>
      <c r="AF152" s="26" t="str">
        <f t="shared" si="83"/>
        <v>NA</v>
      </c>
      <c r="AG152" s="26">
        <f t="shared" si="84"/>
        <v>0</v>
      </c>
      <c r="AH152" s="26">
        <f t="shared" si="85"/>
        <v>0</v>
      </c>
      <c r="AI152" s="26">
        <f t="shared" si="86"/>
        <v>0</v>
      </c>
      <c r="AJ152" s="26">
        <f t="shared" si="87"/>
        <v>0</v>
      </c>
      <c r="AK152" s="26">
        <f t="shared" si="88"/>
        <v>0</v>
      </c>
      <c r="AL152" s="26">
        <f t="shared" si="89"/>
        <v>0</v>
      </c>
      <c r="AM152" s="26">
        <f t="shared" si="90"/>
        <v>0</v>
      </c>
    </row>
    <row r="153" spans="1:39" ht="14.25">
      <c r="A153" s="5">
        <f t="shared" si="99"/>
        <v>144</v>
      </c>
      <c r="B153">
        <v>149.88508896648398</v>
      </c>
      <c r="C153" s="6" t="str">
        <f t="shared" si="75"/>
        <v>NA</v>
      </c>
      <c r="D153" s="7" t="str">
        <f t="shared" si="91"/>
        <v>NA</v>
      </c>
      <c r="E153" s="8" t="str">
        <f t="shared" si="76"/>
        <v>NA</v>
      </c>
      <c r="F153" s="8" t="str">
        <f t="shared" si="92"/>
        <v>NA</v>
      </c>
      <c r="G153" s="8" t="str">
        <f t="shared" si="77"/>
        <v>NA</v>
      </c>
      <c r="H153" s="8" t="str">
        <f t="shared" si="102"/>
        <v>NA</v>
      </c>
      <c r="I153" s="15" t="str">
        <f t="shared" si="93"/>
        <v>NA</v>
      </c>
      <c r="J153" s="15" t="str">
        <f t="shared" si="103"/>
        <v>NA</v>
      </c>
      <c r="K153" s="19"/>
      <c r="L153" s="8" t="str">
        <f t="shared" si="78"/>
        <v>NA</v>
      </c>
      <c r="M153" s="8" t="str">
        <f t="shared" si="104"/>
        <v>NA</v>
      </c>
      <c r="N153" s="15" t="str">
        <f t="shared" si="94"/>
        <v>NA</v>
      </c>
      <c r="O153" s="14" t="str">
        <f t="shared" si="105"/>
        <v>NA</v>
      </c>
      <c r="P153" s="8" t="str">
        <f t="shared" si="95"/>
        <v>NA</v>
      </c>
      <c r="Q153" s="13">
        <f t="shared" si="100"/>
        <v>143</v>
      </c>
      <c r="R153" s="10">
        <v>149.88508896648398</v>
      </c>
      <c r="S153" s="12">
        <f t="shared" si="101"/>
        <v>0.0029999999999999003</v>
      </c>
      <c r="T153" s="11">
        <f t="shared" si="96"/>
        <v>1988010.3832299917</v>
      </c>
      <c r="U153" s="11">
        <f t="shared" si="72"/>
        <v>4034677.516646224</v>
      </c>
      <c r="V153" s="11">
        <f t="shared" si="97"/>
        <v>1000</v>
      </c>
      <c r="W153" s="11">
        <f t="shared" si="98"/>
        <v>551667.8108168383</v>
      </c>
      <c r="X153" s="10">
        <f t="shared" si="79"/>
        <v>6.671777739169315</v>
      </c>
      <c r="Y153" s="10">
        <f t="shared" si="73"/>
        <v>26925.143418026375</v>
      </c>
      <c r="AA153" s="11">
        <f t="shared" si="80"/>
        <v>5000</v>
      </c>
      <c r="AB153" s="11">
        <f t="shared" si="74"/>
        <v>720000</v>
      </c>
      <c r="AC153" s="24"/>
      <c r="AD153" s="26" t="str">
        <f t="shared" si="81"/>
        <v>NA</v>
      </c>
      <c r="AE153" s="26" t="str">
        <f t="shared" si="82"/>
        <v>NA</v>
      </c>
      <c r="AF153" s="26" t="str">
        <f t="shared" si="83"/>
        <v>NA</v>
      </c>
      <c r="AG153" s="26">
        <f t="shared" si="84"/>
        <v>0</v>
      </c>
      <c r="AH153" s="26">
        <f t="shared" si="85"/>
        <v>0</v>
      </c>
      <c r="AI153" s="26">
        <f t="shared" si="86"/>
        <v>0</v>
      </c>
      <c r="AJ153" s="26">
        <f t="shared" si="87"/>
        <v>0</v>
      </c>
      <c r="AK153" s="26">
        <f t="shared" si="88"/>
        <v>0</v>
      </c>
      <c r="AL153" s="26">
        <f t="shared" si="89"/>
        <v>0</v>
      </c>
      <c r="AM153" s="26">
        <f t="shared" si="90"/>
        <v>0</v>
      </c>
    </row>
    <row r="154" spans="1:39" ht="14.25">
      <c r="A154" s="5">
        <f t="shared" si="99"/>
        <v>145</v>
      </c>
      <c r="B154">
        <v>180.76141729357968</v>
      </c>
      <c r="C154" s="6" t="str">
        <f t="shared" si="75"/>
        <v>NA</v>
      </c>
      <c r="D154" s="7" t="str">
        <f t="shared" si="91"/>
        <v>NA</v>
      </c>
      <c r="E154" s="8" t="str">
        <f t="shared" si="76"/>
        <v>NA</v>
      </c>
      <c r="F154" s="8" t="str">
        <f t="shared" si="92"/>
        <v>NA</v>
      </c>
      <c r="G154" s="8" t="str">
        <f t="shared" si="77"/>
        <v>NA</v>
      </c>
      <c r="H154" s="8" t="str">
        <f t="shared" si="102"/>
        <v>NA</v>
      </c>
      <c r="I154" s="15" t="str">
        <f t="shared" si="93"/>
        <v>NA</v>
      </c>
      <c r="J154" s="15" t="str">
        <f t="shared" si="103"/>
        <v>NA</v>
      </c>
      <c r="K154" s="19"/>
      <c r="L154" s="8" t="str">
        <f t="shared" si="78"/>
        <v>NA</v>
      </c>
      <c r="M154" s="8" t="str">
        <f t="shared" si="104"/>
        <v>NA</v>
      </c>
      <c r="N154" s="15" t="str">
        <f t="shared" si="94"/>
        <v>NA</v>
      </c>
      <c r="O154" s="14" t="str">
        <f t="shared" si="105"/>
        <v>NA</v>
      </c>
      <c r="P154" s="8" t="str">
        <f t="shared" si="95"/>
        <v>NA</v>
      </c>
      <c r="Q154" s="13">
        <f t="shared" si="100"/>
        <v>144</v>
      </c>
      <c r="R154" s="10">
        <v>180.76141729357968</v>
      </c>
      <c r="S154" s="12">
        <f t="shared" si="101"/>
        <v>0.20600000000000004</v>
      </c>
      <c r="T154" s="11">
        <f t="shared" si="96"/>
        <v>2017923.0130203671</v>
      </c>
      <c r="U154" s="11">
        <f t="shared" si="72"/>
        <v>4867027.085075346</v>
      </c>
      <c r="V154" s="11">
        <f t="shared" si="97"/>
        <v>1000</v>
      </c>
      <c r="W154" s="11">
        <f t="shared" si="98"/>
        <v>552667.8108168383</v>
      </c>
      <c r="X154" s="10">
        <f t="shared" si="79"/>
        <v>5.532154012578204</v>
      </c>
      <c r="Y154" s="10">
        <f t="shared" si="73"/>
        <v>26930.675572038952</v>
      </c>
      <c r="AA154" s="11">
        <f t="shared" si="80"/>
        <v>5000</v>
      </c>
      <c r="AB154" s="11">
        <f t="shared" si="74"/>
        <v>725000</v>
      </c>
      <c r="AC154" s="24"/>
      <c r="AD154" s="26" t="str">
        <f t="shared" si="81"/>
        <v>NA</v>
      </c>
      <c r="AE154" s="26" t="str">
        <f t="shared" si="82"/>
        <v>NA</v>
      </c>
      <c r="AF154" s="26" t="str">
        <f t="shared" si="83"/>
        <v>NA</v>
      </c>
      <c r="AG154" s="26">
        <f t="shared" si="84"/>
        <v>0</v>
      </c>
      <c r="AH154" s="26">
        <f t="shared" si="85"/>
        <v>0</v>
      </c>
      <c r="AI154" s="26">
        <f t="shared" si="86"/>
        <v>0</v>
      </c>
      <c r="AJ154" s="26">
        <f t="shared" si="87"/>
        <v>0</v>
      </c>
      <c r="AK154" s="26">
        <f t="shared" si="88"/>
        <v>0</v>
      </c>
      <c r="AL154" s="26">
        <f t="shared" si="89"/>
        <v>0</v>
      </c>
      <c r="AM154" s="26">
        <f t="shared" si="90"/>
        <v>0</v>
      </c>
    </row>
    <row r="155" spans="1:39" ht="14.25">
      <c r="A155" s="5">
        <f t="shared" si="99"/>
        <v>146</v>
      </c>
      <c r="B155">
        <v>236.97821807188296</v>
      </c>
      <c r="C155" s="6" t="str">
        <f t="shared" si="75"/>
        <v>NA</v>
      </c>
      <c r="D155" s="7" t="str">
        <f t="shared" si="91"/>
        <v>NA</v>
      </c>
      <c r="E155" s="8" t="str">
        <f t="shared" si="76"/>
        <v>NA</v>
      </c>
      <c r="F155" s="8" t="str">
        <f t="shared" si="92"/>
        <v>NA</v>
      </c>
      <c r="G155" s="8" t="str">
        <f t="shared" si="77"/>
        <v>NA</v>
      </c>
      <c r="H155" s="8" t="str">
        <f t="shared" si="102"/>
        <v>NA</v>
      </c>
      <c r="I155" s="15" t="str">
        <f t="shared" si="93"/>
        <v>NA</v>
      </c>
      <c r="J155" s="15" t="str">
        <f t="shared" si="103"/>
        <v>NA</v>
      </c>
      <c r="K155" s="19"/>
      <c r="L155" s="8" t="str">
        <f t="shared" si="78"/>
        <v>NA</v>
      </c>
      <c r="M155" s="8" t="str">
        <f t="shared" si="104"/>
        <v>NA</v>
      </c>
      <c r="N155" s="15" t="str">
        <f t="shared" si="94"/>
        <v>NA</v>
      </c>
      <c r="O155" s="14" t="str">
        <f t="shared" si="105"/>
        <v>NA</v>
      </c>
      <c r="P155" s="8" t="str">
        <f t="shared" si="95"/>
        <v>NA</v>
      </c>
      <c r="Q155" s="13">
        <f t="shared" si="100"/>
        <v>145</v>
      </c>
      <c r="R155" s="10">
        <v>236.97821807188296</v>
      </c>
      <c r="S155" s="12">
        <f t="shared" si="101"/>
        <v>0.311</v>
      </c>
      <c r="T155" s="11">
        <f t="shared" si="96"/>
        <v>2048209.5506831217</v>
      </c>
      <c r="U155" s="11">
        <f t="shared" si="72"/>
        <v>6381983.508533778</v>
      </c>
      <c r="V155" s="11">
        <f t="shared" si="97"/>
        <v>1000</v>
      </c>
      <c r="W155" s="11">
        <f t="shared" si="98"/>
        <v>553667.8108168383</v>
      </c>
      <c r="X155" s="10">
        <f t="shared" si="79"/>
        <v>4.219797111043634</v>
      </c>
      <c r="Y155" s="10">
        <f t="shared" si="73"/>
        <v>26934.895369149996</v>
      </c>
      <c r="AA155" s="11">
        <f t="shared" si="80"/>
        <v>5000</v>
      </c>
      <c r="AB155" s="11">
        <f t="shared" si="74"/>
        <v>730000</v>
      </c>
      <c r="AC155" s="24"/>
      <c r="AD155" s="26" t="str">
        <f t="shared" si="81"/>
        <v>NA</v>
      </c>
      <c r="AE155" s="26" t="str">
        <f t="shared" si="82"/>
        <v>NA</v>
      </c>
      <c r="AF155" s="26" t="str">
        <f t="shared" si="83"/>
        <v>NA</v>
      </c>
      <c r="AG155" s="26">
        <f t="shared" si="84"/>
        <v>0</v>
      </c>
      <c r="AH155" s="26">
        <f t="shared" si="85"/>
        <v>0</v>
      </c>
      <c r="AI155" s="26">
        <f t="shared" si="86"/>
        <v>0</v>
      </c>
      <c r="AJ155" s="26">
        <f t="shared" si="87"/>
        <v>0</v>
      </c>
      <c r="AK155" s="26">
        <f t="shared" si="88"/>
        <v>0</v>
      </c>
      <c r="AL155" s="26">
        <f t="shared" si="89"/>
        <v>0</v>
      </c>
      <c r="AM155" s="26">
        <f t="shared" si="90"/>
        <v>0</v>
      </c>
    </row>
    <row r="156" spans="1:39" ht="14.25">
      <c r="A156" s="5">
        <f t="shared" si="99"/>
        <v>147</v>
      </c>
      <c r="B156">
        <v>336.5090696620738</v>
      </c>
      <c r="C156" s="6" t="str">
        <f t="shared" si="75"/>
        <v>NA</v>
      </c>
      <c r="D156" s="7" t="str">
        <f t="shared" si="91"/>
        <v>NA</v>
      </c>
      <c r="E156" s="8" t="str">
        <f t="shared" si="76"/>
        <v>NA</v>
      </c>
      <c r="F156" s="8" t="str">
        <f t="shared" si="92"/>
        <v>NA</v>
      </c>
      <c r="G156" s="8" t="str">
        <f t="shared" si="77"/>
        <v>NA</v>
      </c>
      <c r="H156" s="8" t="str">
        <f t="shared" si="102"/>
        <v>NA</v>
      </c>
      <c r="I156" s="15" t="str">
        <f t="shared" si="93"/>
        <v>NA</v>
      </c>
      <c r="J156" s="15" t="str">
        <f t="shared" si="103"/>
        <v>NA</v>
      </c>
      <c r="K156" s="19"/>
      <c r="L156" s="8" t="str">
        <f t="shared" si="78"/>
        <v>NA</v>
      </c>
      <c r="M156" s="8" t="str">
        <f t="shared" si="104"/>
        <v>NA</v>
      </c>
      <c r="N156" s="15" t="str">
        <f t="shared" si="94"/>
        <v>NA</v>
      </c>
      <c r="O156" s="14" t="str">
        <f t="shared" si="105"/>
        <v>NA</v>
      </c>
      <c r="P156" s="8" t="str">
        <f t="shared" si="95"/>
        <v>NA</v>
      </c>
      <c r="Q156" s="13">
        <f t="shared" si="100"/>
        <v>146</v>
      </c>
      <c r="R156" s="10">
        <v>336.5090696620738</v>
      </c>
      <c r="S156" s="12">
        <f t="shared" si="101"/>
        <v>0.4199999999999999</v>
      </c>
      <c r="T156" s="11">
        <f t="shared" si="96"/>
        <v>2078874.670066661</v>
      </c>
      <c r="U156" s="11">
        <f t="shared" si="72"/>
        <v>9063836.582117964</v>
      </c>
      <c r="V156" s="11">
        <f t="shared" si="97"/>
        <v>1000</v>
      </c>
      <c r="W156" s="11">
        <f t="shared" si="98"/>
        <v>554667.8108168383</v>
      </c>
      <c r="X156" s="10">
        <f t="shared" si="79"/>
        <v>2.9716881063687564</v>
      </c>
      <c r="Y156" s="10">
        <f t="shared" si="73"/>
        <v>26937.867057256364</v>
      </c>
      <c r="AA156" s="11">
        <f t="shared" si="80"/>
        <v>5000</v>
      </c>
      <c r="AB156" s="11">
        <f t="shared" si="74"/>
        <v>735000</v>
      </c>
      <c r="AC156" s="24"/>
      <c r="AD156" s="26" t="str">
        <f t="shared" si="81"/>
        <v>NA</v>
      </c>
      <c r="AE156" s="26" t="str">
        <f t="shared" si="82"/>
        <v>NA</v>
      </c>
      <c r="AF156" s="26" t="str">
        <f t="shared" si="83"/>
        <v>NA</v>
      </c>
      <c r="AG156" s="26">
        <f t="shared" si="84"/>
        <v>0</v>
      </c>
      <c r="AH156" s="26">
        <f t="shared" si="85"/>
        <v>0</v>
      </c>
      <c r="AI156" s="26">
        <f t="shared" si="86"/>
        <v>0</v>
      </c>
      <c r="AJ156" s="26">
        <f t="shared" si="87"/>
        <v>0</v>
      </c>
      <c r="AK156" s="26">
        <f t="shared" si="88"/>
        <v>0</v>
      </c>
      <c r="AL156" s="26">
        <f t="shared" si="89"/>
        <v>0</v>
      </c>
      <c r="AM156" s="26">
        <f t="shared" si="90"/>
        <v>0</v>
      </c>
    </row>
    <row r="157" spans="1:39" ht="14.25">
      <c r="A157" s="5">
        <f t="shared" si="99"/>
        <v>148</v>
      </c>
      <c r="B157">
        <v>305.2137261835009</v>
      </c>
      <c r="C157" s="6" t="str">
        <f t="shared" si="75"/>
        <v>NA</v>
      </c>
      <c r="D157" s="7" t="str">
        <f t="shared" si="91"/>
        <v>NA</v>
      </c>
      <c r="E157" s="8" t="str">
        <f t="shared" si="76"/>
        <v>NA</v>
      </c>
      <c r="F157" s="8" t="str">
        <f t="shared" si="92"/>
        <v>NA</v>
      </c>
      <c r="G157" s="8" t="str">
        <f t="shared" si="77"/>
        <v>NA</v>
      </c>
      <c r="H157" s="8" t="str">
        <f t="shared" si="102"/>
        <v>NA</v>
      </c>
      <c r="I157" s="15" t="str">
        <f t="shared" si="93"/>
        <v>NA</v>
      </c>
      <c r="J157" s="15" t="str">
        <f t="shared" si="103"/>
        <v>NA</v>
      </c>
      <c r="K157" s="19"/>
      <c r="L157" s="8" t="str">
        <f t="shared" si="78"/>
        <v>NA</v>
      </c>
      <c r="M157" s="8" t="str">
        <f t="shared" si="104"/>
        <v>NA</v>
      </c>
      <c r="N157" s="15" t="str">
        <f t="shared" si="94"/>
        <v>NA</v>
      </c>
      <c r="O157" s="14" t="str">
        <f t="shared" si="105"/>
        <v>NA</v>
      </c>
      <c r="P157" s="8" t="str">
        <f t="shared" si="95"/>
        <v>NA</v>
      </c>
      <c r="Q157" s="13">
        <f t="shared" si="100"/>
        <v>147</v>
      </c>
      <c r="R157" s="10">
        <v>305.2137261835009</v>
      </c>
      <c r="S157" s="12">
        <f t="shared" si="101"/>
        <v>-0.09300000000000004</v>
      </c>
      <c r="T157" s="11">
        <f t="shared" si="96"/>
        <v>2109923.103442494</v>
      </c>
      <c r="U157" s="11">
        <f t="shared" si="72"/>
        <v>8221806.779980992</v>
      </c>
      <c r="V157" s="11">
        <f t="shared" si="97"/>
        <v>1000</v>
      </c>
      <c r="W157" s="11">
        <f t="shared" si="98"/>
        <v>555667.8108168383</v>
      </c>
      <c r="X157" s="10">
        <f t="shared" si="79"/>
        <v>3.276392620031705</v>
      </c>
      <c r="Y157" s="10">
        <f t="shared" si="73"/>
        <v>26941.143449876396</v>
      </c>
      <c r="AA157" s="11">
        <f t="shared" si="80"/>
        <v>5000</v>
      </c>
      <c r="AB157" s="11">
        <f t="shared" si="74"/>
        <v>740000</v>
      </c>
      <c r="AC157" s="24"/>
      <c r="AD157" s="26" t="str">
        <f t="shared" si="81"/>
        <v>NA</v>
      </c>
      <c r="AE157" s="26" t="str">
        <f t="shared" si="82"/>
        <v>NA</v>
      </c>
      <c r="AF157" s="26" t="str">
        <f t="shared" si="83"/>
        <v>NA</v>
      </c>
      <c r="AG157" s="26">
        <f t="shared" si="84"/>
        <v>0</v>
      </c>
      <c r="AH157" s="26">
        <f t="shared" si="85"/>
        <v>0</v>
      </c>
      <c r="AI157" s="26">
        <f t="shared" si="86"/>
        <v>0</v>
      </c>
      <c r="AJ157" s="26">
        <f t="shared" si="87"/>
        <v>0</v>
      </c>
      <c r="AK157" s="26">
        <f t="shared" si="88"/>
        <v>0</v>
      </c>
      <c r="AL157" s="26">
        <f t="shared" si="89"/>
        <v>0</v>
      </c>
      <c r="AM157" s="26">
        <f t="shared" si="90"/>
        <v>0</v>
      </c>
    </row>
    <row r="158" spans="1:39" ht="14.25">
      <c r="A158" s="5">
        <f t="shared" si="99"/>
        <v>149</v>
      </c>
      <c r="B158">
        <v>235.9302103398462</v>
      </c>
      <c r="C158" s="6" t="str">
        <f t="shared" si="75"/>
        <v>NA</v>
      </c>
      <c r="D158" s="7" t="str">
        <f t="shared" si="91"/>
        <v>NA</v>
      </c>
      <c r="E158" s="8" t="str">
        <f t="shared" si="76"/>
        <v>NA</v>
      </c>
      <c r="F158" s="8" t="str">
        <f t="shared" si="92"/>
        <v>NA</v>
      </c>
      <c r="G158" s="8" t="str">
        <f t="shared" si="77"/>
        <v>NA</v>
      </c>
      <c r="H158" s="8" t="str">
        <f t="shared" si="102"/>
        <v>NA</v>
      </c>
      <c r="I158" s="15" t="str">
        <f t="shared" si="93"/>
        <v>NA</v>
      </c>
      <c r="J158" s="15" t="str">
        <f t="shared" si="103"/>
        <v>NA</v>
      </c>
      <c r="K158" s="19"/>
      <c r="L158" s="8" t="str">
        <f t="shared" si="78"/>
        <v>NA</v>
      </c>
      <c r="M158" s="8" t="str">
        <f t="shared" si="104"/>
        <v>NA</v>
      </c>
      <c r="N158" s="15" t="str">
        <f t="shared" si="94"/>
        <v>NA</v>
      </c>
      <c r="O158" s="14" t="str">
        <f t="shared" si="105"/>
        <v>NA</v>
      </c>
      <c r="P158" s="8" t="str">
        <f t="shared" si="95"/>
        <v>NA</v>
      </c>
      <c r="Q158" s="13">
        <f t="shared" si="100"/>
        <v>148</v>
      </c>
      <c r="R158" s="10">
        <v>235.9302103398462</v>
      </c>
      <c r="S158" s="12">
        <f t="shared" si="101"/>
        <v>-0.22699999999999998</v>
      </c>
      <c r="T158" s="11">
        <f t="shared" si="96"/>
        <v>2141359.642235525</v>
      </c>
      <c r="U158" s="11">
        <f t="shared" si="72"/>
        <v>6356229.640925307</v>
      </c>
      <c r="V158" s="11">
        <f t="shared" si="97"/>
        <v>1000</v>
      </c>
      <c r="W158" s="11">
        <f t="shared" si="98"/>
        <v>556667.8108168383</v>
      </c>
      <c r="X158" s="10">
        <f t="shared" si="79"/>
        <v>4.238541552434288</v>
      </c>
      <c r="Y158" s="10">
        <f t="shared" si="73"/>
        <v>26945.38199142883</v>
      </c>
      <c r="AA158" s="11">
        <f t="shared" si="80"/>
        <v>5000</v>
      </c>
      <c r="AB158" s="11">
        <f t="shared" si="74"/>
        <v>745000</v>
      </c>
      <c r="AC158" s="24"/>
      <c r="AD158" s="26" t="str">
        <f t="shared" si="81"/>
        <v>NA</v>
      </c>
      <c r="AE158" s="26" t="str">
        <f t="shared" si="82"/>
        <v>NA</v>
      </c>
      <c r="AF158" s="26" t="str">
        <f t="shared" si="83"/>
        <v>NA</v>
      </c>
      <c r="AG158" s="26">
        <f t="shared" si="84"/>
        <v>0</v>
      </c>
      <c r="AH158" s="26">
        <f t="shared" si="85"/>
        <v>0</v>
      </c>
      <c r="AI158" s="26">
        <f t="shared" si="86"/>
        <v>0</v>
      </c>
      <c r="AJ158" s="26">
        <f t="shared" si="87"/>
        <v>0</v>
      </c>
      <c r="AK158" s="26">
        <f t="shared" si="88"/>
        <v>0</v>
      </c>
      <c r="AL158" s="26">
        <f t="shared" si="89"/>
        <v>0</v>
      </c>
      <c r="AM158" s="26">
        <f t="shared" si="90"/>
        <v>0</v>
      </c>
    </row>
    <row r="159" spans="1:39" ht="14.25">
      <c r="A159" s="5">
        <f t="shared" si="99"/>
        <v>150</v>
      </c>
      <c r="B159">
        <v>241.82846559834235</v>
      </c>
      <c r="C159" s="6" t="str">
        <f t="shared" si="75"/>
        <v>NA</v>
      </c>
      <c r="D159" s="7" t="str">
        <f t="shared" si="91"/>
        <v>NA</v>
      </c>
      <c r="E159" s="8" t="str">
        <f t="shared" si="76"/>
        <v>NA</v>
      </c>
      <c r="F159" s="8" t="str">
        <f t="shared" si="92"/>
        <v>NA</v>
      </c>
      <c r="G159" s="8" t="str">
        <f t="shared" si="77"/>
        <v>NA</v>
      </c>
      <c r="H159" s="8" t="str">
        <f t="shared" si="102"/>
        <v>NA</v>
      </c>
      <c r="I159" s="15" t="str">
        <f t="shared" si="93"/>
        <v>NA</v>
      </c>
      <c r="J159" s="15" t="str">
        <f t="shared" si="103"/>
        <v>NA</v>
      </c>
      <c r="K159" s="19"/>
      <c r="L159" s="8" t="str">
        <f t="shared" si="78"/>
        <v>NA</v>
      </c>
      <c r="M159" s="8" t="str">
        <f t="shared" si="104"/>
        <v>NA</v>
      </c>
      <c r="N159" s="15" t="str">
        <f t="shared" si="94"/>
        <v>NA</v>
      </c>
      <c r="O159" s="14" t="str">
        <f t="shared" si="105"/>
        <v>NA</v>
      </c>
      <c r="P159" s="8" t="str">
        <f t="shared" si="95"/>
        <v>NA</v>
      </c>
      <c r="Q159" s="13">
        <f t="shared" si="100"/>
        <v>149</v>
      </c>
      <c r="R159" s="10">
        <v>241.82846559834235</v>
      </c>
      <c r="S159" s="12">
        <f t="shared" si="101"/>
        <v>0.024999999999999915</v>
      </c>
      <c r="T159" s="11">
        <f t="shared" si="96"/>
        <v>2173189.137763469</v>
      </c>
      <c r="U159" s="11">
        <f t="shared" si="72"/>
        <v>6516160.3819484385</v>
      </c>
      <c r="V159" s="11">
        <f t="shared" si="97"/>
        <v>1000</v>
      </c>
      <c r="W159" s="11">
        <f t="shared" si="98"/>
        <v>557667.8108168383</v>
      </c>
      <c r="X159" s="10">
        <f t="shared" si="79"/>
        <v>4.135162490179794</v>
      </c>
      <c r="Y159" s="10">
        <f t="shared" si="73"/>
        <v>26949.51715391901</v>
      </c>
      <c r="AA159" s="11">
        <f t="shared" si="80"/>
        <v>5000</v>
      </c>
      <c r="AB159" s="11">
        <f t="shared" si="74"/>
        <v>750000</v>
      </c>
      <c r="AC159" s="24"/>
      <c r="AD159" s="26" t="str">
        <f t="shared" si="81"/>
        <v>NA</v>
      </c>
      <c r="AE159" s="26" t="str">
        <f t="shared" si="82"/>
        <v>NA</v>
      </c>
      <c r="AF159" s="26" t="str">
        <f t="shared" si="83"/>
        <v>NA</v>
      </c>
      <c r="AG159" s="26">
        <f t="shared" si="84"/>
        <v>0</v>
      </c>
      <c r="AH159" s="26">
        <f t="shared" si="85"/>
        <v>0</v>
      </c>
      <c r="AI159" s="26">
        <f t="shared" si="86"/>
        <v>0</v>
      </c>
      <c r="AJ159" s="26">
        <f t="shared" si="87"/>
        <v>0</v>
      </c>
      <c r="AK159" s="26">
        <f t="shared" si="88"/>
        <v>0</v>
      </c>
      <c r="AL159" s="26">
        <f t="shared" si="89"/>
        <v>0</v>
      </c>
      <c r="AM159" s="26">
        <f t="shared" si="90"/>
        <v>0</v>
      </c>
    </row>
    <row r="160" spans="1:39" ht="14.25">
      <c r="A160" s="5">
        <f t="shared" si="99"/>
        <v>151</v>
      </c>
      <c r="B160">
        <v>214.018192054533</v>
      </c>
      <c r="C160" s="6" t="str">
        <f t="shared" si="75"/>
        <v>NA</v>
      </c>
      <c r="D160" s="7" t="str">
        <f t="shared" si="91"/>
        <v>NA</v>
      </c>
      <c r="E160" s="8" t="str">
        <f t="shared" si="76"/>
        <v>NA</v>
      </c>
      <c r="F160" s="8" t="str">
        <f t="shared" si="92"/>
        <v>NA</v>
      </c>
      <c r="G160" s="8" t="str">
        <f t="shared" si="77"/>
        <v>NA</v>
      </c>
      <c r="H160" s="8" t="str">
        <f t="shared" si="102"/>
        <v>NA</v>
      </c>
      <c r="I160" s="15" t="str">
        <f t="shared" si="93"/>
        <v>NA</v>
      </c>
      <c r="J160" s="15" t="str">
        <f t="shared" si="103"/>
        <v>NA</v>
      </c>
      <c r="K160" s="19"/>
      <c r="L160" s="8" t="str">
        <f t="shared" si="78"/>
        <v>NA</v>
      </c>
      <c r="M160" s="8" t="str">
        <f t="shared" si="104"/>
        <v>NA</v>
      </c>
      <c r="N160" s="15" t="str">
        <f t="shared" si="94"/>
        <v>NA</v>
      </c>
      <c r="O160" s="14" t="str">
        <f t="shared" si="105"/>
        <v>NA</v>
      </c>
      <c r="P160" s="8" t="str">
        <f t="shared" si="95"/>
        <v>NA</v>
      </c>
      <c r="Q160" s="13">
        <f t="shared" si="100"/>
        <v>150</v>
      </c>
      <c r="R160" s="10">
        <v>214.018192054533</v>
      </c>
      <c r="S160" s="12">
        <f t="shared" si="101"/>
        <v>-0.11499999999999995</v>
      </c>
      <c r="T160" s="11">
        <f t="shared" si="96"/>
        <v>2205416.501985512</v>
      </c>
      <c r="U160" s="11">
        <f t="shared" si="72"/>
        <v>5767686.938024368</v>
      </c>
      <c r="V160" s="11">
        <f t="shared" si="97"/>
        <v>1000</v>
      </c>
      <c r="W160" s="11">
        <f t="shared" si="98"/>
        <v>558667.8108168383</v>
      </c>
      <c r="X160" s="10">
        <f t="shared" si="79"/>
        <v>4.672499988903722</v>
      </c>
      <c r="Y160" s="10">
        <f t="shared" si="73"/>
        <v>26954.189653907913</v>
      </c>
      <c r="AA160" s="11">
        <f t="shared" si="80"/>
        <v>5000</v>
      </c>
      <c r="AB160" s="11">
        <f t="shared" si="74"/>
        <v>755000</v>
      </c>
      <c r="AC160" s="24"/>
      <c r="AD160" s="26" t="str">
        <f t="shared" si="81"/>
        <v>NA</v>
      </c>
      <c r="AE160" s="26" t="str">
        <f t="shared" si="82"/>
        <v>NA</v>
      </c>
      <c r="AF160" s="26" t="str">
        <f t="shared" si="83"/>
        <v>NA</v>
      </c>
      <c r="AG160" s="26">
        <f t="shared" si="84"/>
        <v>0</v>
      </c>
      <c r="AH160" s="26">
        <f t="shared" si="85"/>
        <v>0</v>
      </c>
      <c r="AI160" s="26">
        <f t="shared" si="86"/>
        <v>0</v>
      </c>
      <c r="AJ160" s="26">
        <f t="shared" si="87"/>
        <v>0</v>
      </c>
      <c r="AK160" s="26">
        <f t="shared" si="88"/>
        <v>0</v>
      </c>
      <c r="AL160" s="26">
        <f t="shared" si="89"/>
        <v>0</v>
      </c>
      <c r="AM160" s="26">
        <f t="shared" si="90"/>
        <v>0</v>
      </c>
    </row>
    <row r="161" spans="1:39" ht="14.25">
      <c r="A161" s="5">
        <f t="shared" si="99"/>
        <v>152</v>
      </c>
      <c r="B161">
        <v>237.9882295646407</v>
      </c>
      <c r="C161" s="6" t="str">
        <f t="shared" si="75"/>
        <v>NA</v>
      </c>
      <c r="D161" s="7" t="str">
        <f t="shared" si="91"/>
        <v>NA</v>
      </c>
      <c r="E161" s="8" t="str">
        <f t="shared" si="76"/>
        <v>NA</v>
      </c>
      <c r="F161" s="8" t="str">
        <f t="shared" si="92"/>
        <v>NA</v>
      </c>
      <c r="G161" s="8" t="str">
        <f t="shared" si="77"/>
        <v>NA</v>
      </c>
      <c r="H161" s="8" t="str">
        <f t="shared" si="102"/>
        <v>NA</v>
      </c>
      <c r="I161" s="15" t="str">
        <f t="shared" si="93"/>
        <v>NA</v>
      </c>
      <c r="J161" s="15" t="str">
        <f t="shared" si="103"/>
        <v>NA</v>
      </c>
      <c r="K161" s="19"/>
      <c r="L161" s="8" t="str">
        <f t="shared" si="78"/>
        <v>NA</v>
      </c>
      <c r="M161" s="8" t="str">
        <f t="shared" si="104"/>
        <v>NA</v>
      </c>
      <c r="N161" s="15" t="str">
        <f t="shared" si="94"/>
        <v>NA</v>
      </c>
      <c r="O161" s="14" t="str">
        <f t="shared" si="105"/>
        <v>NA</v>
      </c>
      <c r="P161" s="8" t="str">
        <f t="shared" si="95"/>
        <v>NA</v>
      </c>
      <c r="Q161" s="13">
        <f t="shared" si="100"/>
        <v>151</v>
      </c>
      <c r="R161" s="10">
        <v>237.9882295646407</v>
      </c>
      <c r="S161" s="12">
        <f t="shared" si="101"/>
        <v>0.1120000000000001</v>
      </c>
      <c r="T161" s="11">
        <f t="shared" si="96"/>
        <v>2238046.708260331</v>
      </c>
      <c r="U161" s="11">
        <f t="shared" si="72"/>
        <v>6414779.875083098</v>
      </c>
      <c r="V161" s="11">
        <f t="shared" si="97"/>
        <v>1000</v>
      </c>
      <c r="W161" s="11">
        <f t="shared" si="98"/>
        <v>559667.8108168383</v>
      </c>
      <c r="X161" s="10">
        <f t="shared" si="79"/>
        <v>4.201888479229965</v>
      </c>
      <c r="Y161" s="10">
        <f t="shared" si="73"/>
        <v>26958.391542387144</v>
      </c>
      <c r="AA161" s="11">
        <f t="shared" si="80"/>
        <v>5000</v>
      </c>
      <c r="AB161" s="11">
        <f t="shared" si="74"/>
        <v>760000</v>
      </c>
      <c r="AC161" s="24"/>
      <c r="AD161" s="26" t="str">
        <f t="shared" si="81"/>
        <v>NA</v>
      </c>
      <c r="AE161" s="26" t="str">
        <f t="shared" si="82"/>
        <v>NA</v>
      </c>
      <c r="AF161" s="26" t="str">
        <f t="shared" si="83"/>
        <v>NA</v>
      </c>
      <c r="AG161" s="26">
        <f t="shared" si="84"/>
        <v>0</v>
      </c>
      <c r="AH161" s="26">
        <f t="shared" si="85"/>
        <v>0</v>
      </c>
      <c r="AI161" s="26">
        <f t="shared" si="86"/>
        <v>0</v>
      </c>
      <c r="AJ161" s="26">
        <f t="shared" si="87"/>
        <v>0</v>
      </c>
      <c r="AK161" s="26">
        <f t="shared" si="88"/>
        <v>0</v>
      </c>
      <c r="AL161" s="26">
        <f t="shared" si="89"/>
        <v>0</v>
      </c>
      <c r="AM161" s="26">
        <f t="shared" si="90"/>
        <v>0</v>
      </c>
    </row>
    <row r="162" spans="1:39" ht="14.25">
      <c r="A162" s="5">
        <f t="shared" si="99"/>
        <v>153</v>
      </c>
      <c r="B162">
        <v>258.6932055367644</v>
      </c>
      <c r="C162" s="6" t="str">
        <f t="shared" si="75"/>
        <v>NA</v>
      </c>
      <c r="D162" s="7" t="str">
        <f t="shared" si="91"/>
        <v>NA</v>
      </c>
      <c r="E162" s="8" t="str">
        <f t="shared" si="76"/>
        <v>NA</v>
      </c>
      <c r="F162" s="8" t="str">
        <f t="shared" si="92"/>
        <v>NA</v>
      </c>
      <c r="G162" s="8" t="str">
        <f t="shared" si="77"/>
        <v>NA</v>
      </c>
      <c r="H162" s="8" t="str">
        <f t="shared" si="102"/>
        <v>NA</v>
      </c>
      <c r="I162" s="15" t="str">
        <f t="shared" si="93"/>
        <v>NA</v>
      </c>
      <c r="J162" s="15" t="str">
        <f t="shared" si="103"/>
        <v>NA</v>
      </c>
      <c r="K162" s="19"/>
      <c r="L162" s="8" t="str">
        <f t="shared" si="78"/>
        <v>NA</v>
      </c>
      <c r="M162" s="8" t="str">
        <f t="shared" si="104"/>
        <v>NA</v>
      </c>
      <c r="N162" s="15" t="str">
        <f t="shared" si="94"/>
        <v>NA</v>
      </c>
      <c r="O162" s="14" t="str">
        <f t="shared" si="105"/>
        <v>NA</v>
      </c>
      <c r="P162" s="8" t="str">
        <f t="shared" si="95"/>
        <v>NA</v>
      </c>
      <c r="Q162" s="13">
        <f t="shared" si="100"/>
        <v>152</v>
      </c>
      <c r="R162" s="10">
        <v>258.6932055367644</v>
      </c>
      <c r="S162" s="12">
        <f t="shared" si="101"/>
        <v>0.08699999999999991</v>
      </c>
      <c r="T162" s="11">
        <f t="shared" si="96"/>
        <v>2271084.7921135854</v>
      </c>
      <c r="U162" s="11">
        <f t="shared" si="72"/>
        <v>6973952.724215328</v>
      </c>
      <c r="V162" s="11">
        <f t="shared" si="97"/>
        <v>1000</v>
      </c>
      <c r="W162" s="11">
        <f t="shared" si="98"/>
        <v>560667.8108168383</v>
      </c>
      <c r="X162" s="10">
        <f t="shared" si="79"/>
        <v>3.865582777580465</v>
      </c>
      <c r="Y162" s="10">
        <f t="shared" si="73"/>
        <v>26962.257125164724</v>
      </c>
      <c r="AA162" s="11">
        <f t="shared" si="80"/>
        <v>5000</v>
      </c>
      <c r="AB162" s="11">
        <f t="shared" si="74"/>
        <v>765000</v>
      </c>
      <c r="AC162" s="24"/>
      <c r="AD162" s="26" t="str">
        <f t="shared" si="81"/>
        <v>NA</v>
      </c>
      <c r="AE162" s="26" t="str">
        <f t="shared" si="82"/>
        <v>NA</v>
      </c>
      <c r="AF162" s="26" t="str">
        <f t="shared" si="83"/>
        <v>NA</v>
      </c>
      <c r="AG162" s="26">
        <f t="shared" si="84"/>
        <v>0</v>
      </c>
      <c r="AH162" s="26">
        <f t="shared" si="85"/>
        <v>0</v>
      </c>
      <c r="AI162" s="26">
        <f t="shared" si="86"/>
        <v>0</v>
      </c>
      <c r="AJ162" s="26">
        <f t="shared" si="87"/>
        <v>0</v>
      </c>
      <c r="AK162" s="26">
        <f t="shared" si="88"/>
        <v>0</v>
      </c>
      <c r="AL162" s="26">
        <f t="shared" si="89"/>
        <v>0</v>
      </c>
      <c r="AM162" s="26">
        <f t="shared" si="90"/>
        <v>0</v>
      </c>
    </row>
    <row r="163" spans="1:39" ht="14.25">
      <c r="A163" s="5">
        <f t="shared" si="99"/>
        <v>154</v>
      </c>
      <c r="B163">
        <v>222.4761567616174</v>
      </c>
      <c r="C163" s="6" t="str">
        <f t="shared" si="75"/>
        <v>NA</v>
      </c>
      <c r="D163" s="7" t="str">
        <f t="shared" si="91"/>
        <v>NA</v>
      </c>
      <c r="E163" s="8" t="str">
        <f t="shared" si="76"/>
        <v>NA</v>
      </c>
      <c r="F163" s="8" t="str">
        <f t="shared" si="92"/>
        <v>NA</v>
      </c>
      <c r="G163" s="8" t="str">
        <f t="shared" si="77"/>
        <v>NA</v>
      </c>
      <c r="H163" s="8" t="str">
        <f t="shared" si="102"/>
        <v>NA</v>
      </c>
      <c r="I163" s="15" t="str">
        <f t="shared" si="93"/>
        <v>NA</v>
      </c>
      <c r="J163" s="15" t="str">
        <f t="shared" si="103"/>
        <v>NA</v>
      </c>
      <c r="K163" s="19"/>
      <c r="L163" s="8" t="str">
        <f t="shared" si="78"/>
        <v>NA</v>
      </c>
      <c r="M163" s="8" t="str">
        <f t="shared" si="104"/>
        <v>NA</v>
      </c>
      <c r="N163" s="15" t="str">
        <f t="shared" si="94"/>
        <v>NA</v>
      </c>
      <c r="O163" s="14" t="str">
        <f t="shared" si="105"/>
        <v>NA</v>
      </c>
      <c r="P163" s="8" t="str">
        <f t="shared" si="95"/>
        <v>NA</v>
      </c>
      <c r="Q163" s="13">
        <f t="shared" si="100"/>
        <v>153</v>
      </c>
      <c r="R163" s="10">
        <v>222.4761567616174</v>
      </c>
      <c r="S163" s="12">
        <f t="shared" si="101"/>
        <v>-0.14</v>
      </c>
      <c r="T163" s="11">
        <f t="shared" si="96"/>
        <v>2304535.852015005</v>
      </c>
      <c r="U163" s="11">
        <f t="shared" si="72"/>
        <v>5998459.342825182</v>
      </c>
      <c r="V163" s="11">
        <f t="shared" si="97"/>
        <v>1000</v>
      </c>
      <c r="W163" s="11">
        <f t="shared" si="98"/>
        <v>561667.8108168383</v>
      </c>
      <c r="X163" s="10">
        <f t="shared" si="79"/>
        <v>4.494863694861006</v>
      </c>
      <c r="Y163" s="10">
        <f t="shared" si="73"/>
        <v>26966.751988859585</v>
      </c>
      <c r="AA163" s="11">
        <f t="shared" si="80"/>
        <v>5000</v>
      </c>
      <c r="AB163" s="11">
        <f t="shared" si="74"/>
        <v>770000</v>
      </c>
      <c r="AC163" s="24"/>
      <c r="AD163" s="26" t="str">
        <f t="shared" si="81"/>
        <v>NA</v>
      </c>
      <c r="AE163" s="26" t="str">
        <f t="shared" si="82"/>
        <v>NA</v>
      </c>
      <c r="AF163" s="26" t="str">
        <f t="shared" si="83"/>
        <v>NA</v>
      </c>
      <c r="AG163" s="26">
        <f t="shared" si="84"/>
        <v>0</v>
      </c>
      <c r="AH163" s="26">
        <f t="shared" si="85"/>
        <v>0</v>
      </c>
      <c r="AI163" s="26">
        <f t="shared" si="86"/>
        <v>0</v>
      </c>
      <c r="AJ163" s="26">
        <f t="shared" si="87"/>
        <v>0</v>
      </c>
      <c r="AK163" s="26">
        <f t="shared" si="88"/>
        <v>0</v>
      </c>
      <c r="AL163" s="26">
        <f t="shared" si="89"/>
        <v>0</v>
      </c>
      <c r="AM163" s="26">
        <f t="shared" si="90"/>
        <v>0</v>
      </c>
    </row>
    <row r="164" spans="1:39" ht="14.25">
      <c r="A164" s="5">
        <f t="shared" si="99"/>
        <v>155</v>
      </c>
      <c r="B164">
        <v>197.78130336107787</v>
      </c>
      <c r="C164" s="6" t="str">
        <f t="shared" si="75"/>
        <v>NA</v>
      </c>
      <c r="D164" s="7" t="str">
        <f t="shared" si="91"/>
        <v>NA</v>
      </c>
      <c r="E164" s="8" t="str">
        <f t="shared" si="76"/>
        <v>NA</v>
      </c>
      <c r="F164" s="8" t="str">
        <f t="shared" si="92"/>
        <v>NA</v>
      </c>
      <c r="G164" s="8" t="str">
        <f t="shared" si="77"/>
        <v>NA</v>
      </c>
      <c r="H164" s="8" t="str">
        <f t="shared" si="102"/>
        <v>NA</v>
      </c>
      <c r="I164" s="15" t="str">
        <f t="shared" si="93"/>
        <v>NA</v>
      </c>
      <c r="J164" s="15" t="str">
        <f t="shared" si="103"/>
        <v>NA</v>
      </c>
      <c r="K164" s="19"/>
      <c r="L164" s="8" t="str">
        <f t="shared" si="78"/>
        <v>NA</v>
      </c>
      <c r="M164" s="8" t="str">
        <f t="shared" si="104"/>
        <v>NA</v>
      </c>
      <c r="N164" s="15" t="str">
        <f t="shared" si="94"/>
        <v>NA</v>
      </c>
      <c r="O164" s="14" t="str">
        <f t="shared" si="105"/>
        <v>NA</v>
      </c>
      <c r="P164" s="8" t="str">
        <f t="shared" si="95"/>
        <v>NA</v>
      </c>
      <c r="Q164" s="13">
        <f t="shared" si="100"/>
        <v>154</v>
      </c>
      <c r="R164" s="10">
        <v>197.78130336107787</v>
      </c>
      <c r="S164" s="12">
        <f t="shared" si="101"/>
        <v>-0.11099999999999999</v>
      </c>
      <c r="T164" s="11">
        <f t="shared" si="96"/>
        <v>2338405.050165193</v>
      </c>
      <c r="U164" s="11">
        <f t="shared" si="72"/>
        <v>5333519.355771586</v>
      </c>
      <c r="V164" s="11">
        <f t="shared" si="97"/>
        <v>1000</v>
      </c>
      <c r="W164" s="11">
        <f t="shared" si="98"/>
        <v>562667.8108168383</v>
      </c>
      <c r="X164" s="10">
        <f t="shared" si="79"/>
        <v>5.056089645512943</v>
      </c>
      <c r="Y164" s="10">
        <f t="shared" si="73"/>
        <v>26971.8080785051</v>
      </c>
      <c r="AA164" s="11">
        <f t="shared" si="80"/>
        <v>5000</v>
      </c>
      <c r="AB164" s="11">
        <f t="shared" si="74"/>
        <v>775000</v>
      </c>
      <c r="AC164" s="24"/>
      <c r="AD164" s="26" t="str">
        <f t="shared" si="81"/>
        <v>NA</v>
      </c>
      <c r="AE164" s="26" t="str">
        <f t="shared" si="82"/>
        <v>NA</v>
      </c>
      <c r="AF164" s="26" t="str">
        <f t="shared" si="83"/>
        <v>NA</v>
      </c>
      <c r="AG164" s="26">
        <f t="shared" si="84"/>
        <v>0</v>
      </c>
      <c r="AH164" s="26">
        <f t="shared" si="85"/>
        <v>0</v>
      </c>
      <c r="AI164" s="26">
        <f t="shared" si="86"/>
        <v>0</v>
      </c>
      <c r="AJ164" s="26">
        <f t="shared" si="87"/>
        <v>0</v>
      </c>
      <c r="AK164" s="26">
        <f t="shared" si="88"/>
        <v>0</v>
      </c>
      <c r="AL164" s="26">
        <f t="shared" si="89"/>
        <v>0</v>
      </c>
      <c r="AM164" s="26">
        <f t="shared" si="90"/>
        <v>0</v>
      </c>
    </row>
    <row r="165" spans="1:39" ht="14.25">
      <c r="A165" s="5">
        <f t="shared" si="99"/>
        <v>156</v>
      </c>
      <c r="B165">
        <v>205.4947741921599</v>
      </c>
      <c r="C165" s="6" t="str">
        <f t="shared" si="75"/>
        <v>NA</v>
      </c>
      <c r="D165" s="7" t="str">
        <f t="shared" si="91"/>
        <v>NA</v>
      </c>
      <c r="E165" s="8" t="str">
        <f t="shared" si="76"/>
        <v>NA</v>
      </c>
      <c r="F165" s="8" t="str">
        <f t="shared" si="92"/>
        <v>NA</v>
      </c>
      <c r="G165" s="8" t="str">
        <f t="shared" si="77"/>
        <v>NA</v>
      </c>
      <c r="H165" s="8" t="str">
        <f t="shared" si="102"/>
        <v>NA</v>
      </c>
      <c r="I165" s="15" t="str">
        <f t="shared" si="93"/>
        <v>NA</v>
      </c>
      <c r="J165" s="15" t="str">
        <f t="shared" si="103"/>
        <v>NA</v>
      </c>
      <c r="K165" s="19"/>
      <c r="L165" s="8" t="str">
        <f t="shared" si="78"/>
        <v>NA</v>
      </c>
      <c r="M165" s="8" t="str">
        <f t="shared" si="104"/>
        <v>NA</v>
      </c>
      <c r="N165" s="15" t="str">
        <f t="shared" si="94"/>
        <v>NA</v>
      </c>
      <c r="O165" s="14" t="str">
        <f t="shared" si="105"/>
        <v>NA</v>
      </c>
      <c r="P165" s="8" t="str">
        <f t="shared" si="95"/>
        <v>NA</v>
      </c>
      <c r="Q165" s="13">
        <f t="shared" si="100"/>
        <v>155</v>
      </c>
      <c r="R165" s="10">
        <v>205.4947741921599</v>
      </c>
      <c r="S165" s="12">
        <f t="shared" si="101"/>
        <v>0.03899999999999992</v>
      </c>
      <c r="T165" s="11">
        <f t="shared" si="96"/>
        <v>2372697.6132922573</v>
      </c>
      <c r="U165" s="11">
        <f t="shared" si="72"/>
        <v>5542565.610646678</v>
      </c>
      <c r="V165" s="11">
        <f t="shared" si="97"/>
        <v>1000</v>
      </c>
      <c r="W165" s="11">
        <f t="shared" si="98"/>
        <v>563667.8108168383</v>
      </c>
      <c r="X165" s="10">
        <f t="shared" si="79"/>
        <v>4.866303797413805</v>
      </c>
      <c r="Y165" s="10">
        <f t="shared" si="73"/>
        <v>26976.674382302514</v>
      </c>
      <c r="AA165" s="11">
        <f t="shared" si="80"/>
        <v>5000</v>
      </c>
      <c r="AB165" s="11">
        <f t="shared" si="74"/>
        <v>780000</v>
      </c>
      <c r="AC165" s="24"/>
      <c r="AD165" s="26" t="str">
        <f t="shared" si="81"/>
        <v>NA</v>
      </c>
      <c r="AE165" s="26" t="str">
        <f t="shared" si="82"/>
        <v>NA</v>
      </c>
      <c r="AF165" s="26" t="str">
        <f t="shared" si="83"/>
        <v>NA</v>
      </c>
      <c r="AG165" s="26">
        <f t="shared" si="84"/>
        <v>0</v>
      </c>
      <c r="AH165" s="26">
        <f t="shared" si="85"/>
        <v>0</v>
      </c>
      <c r="AI165" s="26">
        <f t="shared" si="86"/>
        <v>0</v>
      </c>
      <c r="AJ165" s="26">
        <f t="shared" si="87"/>
        <v>0</v>
      </c>
      <c r="AK165" s="26">
        <f t="shared" si="88"/>
        <v>0</v>
      </c>
      <c r="AL165" s="26">
        <f t="shared" si="89"/>
        <v>0</v>
      </c>
      <c r="AM165" s="26">
        <f t="shared" si="90"/>
        <v>0</v>
      </c>
    </row>
    <row r="166" spans="1:39" ht="14.25">
      <c r="A166" s="5">
        <f t="shared" si="99"/>
        <v>157</v>
      </c>
      <c r="B166">
        <v>210.63214354696387</v>
      </c>
      <c r="C166" s="6" t="str">
        <f t="shared" si="75"/>
        <v>NA</v>
      </c>
      <c r="D166" s="7" t="str">
        <f t="shared" si="91"/>
        <v>NA</v>
      </c>
      <c r="E166" s="8" t="str">
        <f t="shared" si="76"/>
        <v>NA</v>
      </c>
      <c r="F166" s="8" t="str">
        <f t="shared" si="92"/>
        <v>NA</v>
      </c>
      <c r="G166" s="8" t="str">
        <f t="shared" si="77"/>
        <v>NA</v>
      </c>
      <c r="H166" s="8" t="str">
        <f t="shared" si="102"/>
        <v>NA</v>
      </c>
      <c r="I166" s="15" t="str">
        <f t="shared" si="93"/>
        <v>NA</v>
      </c>
      <c r="J166" s="15" t="str">
        <f t="shared" si="103"/>
        <v>NA</v>
      </c>
      <c r="K166" s="19"/>
      <c r="L166" s="8" t="str">
        <f t="shared" si="78"/>
        <v>NA</v>
      </c>
      <c r="M166" s="8" t="str">
        <f t="shared" si="104"/>
        <v>NA</v>
      </c>
      <c r="N166" s="15" t="str">
        <f t="shared" si="94"/>
        <v>NA</v>
      </c>
      <c r="O166" s="14" t="str">
        <f t="shared" si="105"/>
        <v>NA</v>
      </c>
      <c r="P166" s="8" t="str">
        <f t="shared" si="95"/>
        <v>NA</v>
      </c>
      <c r="Q166" s="13">
        <f t="shared" si="100"/>
        <v>156</v>
      </c>
      <c r="R166" s="10">
        <v>210.63214354696387</v>
      </c>
      <c r="S166" s="12">
        <f t="shared" si="101"/>
        <v>0.024999999999999915</v>
      </c>
      <c r="T166" s="11">
        <f t="shared" si="96"/>
        <v>2407418.8334584106</v>
      </c>
      <c r="U166" s="11">
        <f t="shared" si="72"/>
        <v>5682154.750912844</v>
      </c>
      <c r="V166" s="11">
        <f t="shared" si="97"/>
        <v>1000</v>
      </c>
      <c r="W166" s="11">
        <f t="shared" si="98"/>
        <v>564667.8108168383</v>
      </c>
      <c r="X166" s="10">
        <f t="shared" si="79"/>
        <v>4.747613460891517</v>
      </c>
      <c r="Y166" s="10">
        <f t="shared" si="73"/>
        <v>26981.421995763405</v>
      </c>
      <c r="AA166" s="11">
        <f t="shared" si="80"/>
        <v>5000</v>
      </c>
      <c r="AB166" s="11">
        <f t="shared" si="74"/>
        <v>785000</v>
      </c>
      <c r="AC166" s="24"/>
      <c r="AD166" s="26" t="str">
        <f t="shared" si="81"/>
        <v>NA</v>
      </c>
      <c r="AE166" s="26" t="str">
        <f t="shared" si="82"/>
        <v>NA</v>
      </c>
      <c r="AF166" s="26" t="str">
        <f t="shared" si="83"/>
        <v>NA</v>
      </c>
      <c r="AG166" s="26">
        <f t="shared" si="84"/>
        <v>0</v>
      </c>
      <c r="AH166" s="26">
        <f t="shared" si="85"/>
        <v>0</v>
      </c>
      <c r="AI166" s="26">
        <f t="shared" si="86"/>
        <v>0</v>
      </c>
      <c r="AJ166" s="26">
        <f t="shared" si="87"/>
        <v>0</v>
      </c>
      <c r="AK166" s="26">
        <f t="shared" si="88"/>
        <v>0</v>
      </c>
      <c r="AL166" s="26">
        <f t="shared" si="89"/>
        <v>0</v>
      </c>
      <c r="AM166" s="26">
        <f t="shared" si="90"/>
        <v>0</v>
      </c>
    </row>
    <row r="167" spans="1:39" ht="14.25">
      <c r="A167" s="5">
        <f t="shared" si="99"/>
        <v>158</v>
      </c>
      <c r="B167">
        <v>208.31518996794728</v>
      </c>
      <c r="C167" s="6" t="str">
        <f t="shared" si="75"/>
        <v>NA</v>
      </c>
      <c r="D167" s="7" t="str">
        <f t="shared" si="91"/>
        <v>NA</v>
      </c>
      <c r="E167" s="8" t="str">
        <f t="shared" si="76"/>
        <v>NA</v>
      </c>
      <c r="F167" s="8" t="str">
        <f t="shared" si="92"/>
        <v>NA</v>
      </c>
      <c r="G167" s="8" t="str">
        <f t="shared" si="77"/>
        <v>NA</v>
      </c>
      <c r="H167" s="8" t="str">
        <f t="shared" si="102"/>
        <v>NA</v>
      </c>
      <c r="I167" s="15" t="str">
        <f t="shared" si="93"/>
        <v>NA</v>
      </c>
      <c r="J167" s="15" t="str">
        <f t="shared" si="103"/>
        <v>NA</v>
      </c>
      <c r="K167" s="19"/>
      <c r="L167" s="8" t="str">
        <f t="shared" si="78"/>
        <v>NA</v>
      </c>
      <c r="M167" s="8" t="str">
        <f t="shared" si="104"/>
        <v>NA</v>
      </c>
      <c r="N167" s="15" t="str">
        <f t="shared" si="94"/>
        <v>NA</v>
      </c>
      <c r="O167" s="14" t="str">
        <f t="shared" si="105"/>
        <v>NA</v>
      </c>
      <c r="P167" s="8" t="str">
        <f t="shared" si="95"/>
        <v>NA</v>
      </c>
      <c r="Q167" s="13">
        <f t="shared" si="100"/>
        <v>157</v>
      </c>
      <c r="R167" s="10">
        <v>208.31518996794728</v>
      </c>
      <c r="S167" s="12">
        <f t="shared" si="101"/>
        <v>-0.010999999999999979</v>
      </c>
      <c r="T167" s="11">
        <f t="shared" si="96"/>
        <v>2442574.06887664</v>
      </c>
      <c r="U167" s="11">
        <f t="shared" si="72"/>
        <v>5620640.048652803</v>
      </c>
      <c r="V167" s="11">
        <f t="shared" si="97"/>
        <v>1000</v>
      </c>
      <c r="W167" s="11">
        <f t="shared" si="98"/>
        <v>565667.8108168383</v>
      </c>
      <c r="X167" s="10">
        <f t="shared" si="79"/>
        <v>4.800418059546529</v>
      </c>
      <c r="Y167" s="10">
        <f t="shared" si="73"/>
        <v>26986.22241382295</v>
      </c>
      <c r="AA167" s="11">
        <f t="shared" si="80"/>
        <v>5000</v>
      </c>
      <c r="AB167" s="11">
        <f t="shared" si="74"/>
        <v>790000</v>
      </c>
      <c r="AC167" s="24"/>
      <c r="AD167" s="26" t="str">
        <f t="shared" si="81"/>
        <v>NA</v>
      </c>
      <c r="AE167" s="26" t="str">
        <f t="shared" si="82"/>
        <v>NA</v>
      </c>
      <c r="AF167" s="26" t="str">
        <f t="shared" si="83"/>
        <v>NA</v>
      </c>
      <c r="AG167" s="26">
        <f t="shared" si="84"/>
        <v>0</v>
      </c>
      <c r="AH167" s="26">
        <f t="shared" si="85"/>
        <v>0</v>
      </c>
      <c r="AI167" s="26">
        <f t="shared" si="86"/>
        <v>0</v>
      </c>
      <c r="AJ167" s="26">
        <f t="shared" si="87"/>
        <v>0</v>
      </c>
      <c r="AK167" s="26">
        <f t="shared" si="88"/>
        <v>0</v>
      </c>
      <c r="AL167" s="26">
        <f t="shared" si="89"/>
        <v>0</v>
      </c>
      <c r="AM167" s="26">
        <f t="shared" si="90"/>
        <v>0</v>
      </c>
    </row>
    <row r="168" spans="1:39" ht="14.25">
      <c r="A168" s="5">
        <f t="shared" si="99"/>
        <v>159</v>
      </c>
      <c r="B168">
        <v>179.15106337243466</v>
      </c>
      <c r="C168" s="6" t="str">
        <f t="shared" si="75"/>
        <v>NA</v>
      </c>
      <c r="D168" s="7" t="str">
        <f t="shared" si="91"/>
        <v>NA</v>
      </c>
      <c r="E168" s="8" t="str">
        <f t="shared" si="76"/>
        <v>NA</v>
      </c>
      <c r="F168" s="8" t="str">
        <f t="shared" si="92"/>
        <v>NA</v>
      </c>
      <c r="G168" s="8" t="str">
        <f t="shared" si="77"/>
        <v>NA</v>
      </c>
      <c r="H168" s="8" t="str">
        <f t="shared" si="102"/>
        <v>NA</v>
      </c>
      <c r="I168" s="15" t="str">
        <f t="shared" si="93"/>
        <v>NA</v>
      </c>
      <c r="J168" s="15" t="str">
        <f t="shared" si="103"/>
        <v>NA</v>
      </c>
      <c r="K168" s="19"/>
      <c r="L168" s="8" t="str">
        <f t="shared" si="78"/>
        <v>NA</v>
      </c>
      <c r="M168" s="8" t="str">
        <f t="shared" si="104"/>
        <v>NA</v>
      </c>
      <c r="N168" s="15" t="str">
        <f t="shared" si="94"/>
        <v>NA</v>
      </c>
      <c r="O168" s="14" t="str">
        <f t="shared" si="105"/>
        <v>NA</v>
      </c>
      <c r="P168" s="8" t="str">
        <f t="shared" si="95"/>
        <v>NA</v>
      </c>
      <c r="Q168" s="13">
        <f t="shared" si="100"/>
        <v>158</v>
      </c>
      <c r="R168" s="10">
        <v>179.15106337243466</v>
      </c>
      <c r="S168" s="12">
        <f t="shared" si="101"/>
        <v>-0.13999999999999999</v>
      </c>
      <c r="T168" s="11">
        <f t="shared" si="96"/>
        <v>2478168.744737599</v>
      </c>
      <c r="U168" s="11">
        <f t="shared" si="72"/>
        <v>4834610.4418414105</v>
      </c>
      <c r="V168" s="11">
        <f t="shared" si="97"/>
        <v>1000</v>
      </c>
      <c r="W168" s="11">
        <f t="shared" si="98"/>
        <v>566667.8108168383</v>
      </c>
      <c r="X168" s="10">
        <f t="shared" si="79"/>
        <v>5.581881464588987</v>
      </c>
      <c r="Y168" s="10">
        <f t="shared" si="73"/>
        <v>26991.80429528754</v>
      </c>
      <c r="AA168" s="11">
        <f t="shared" si="80"/>
        <v>5000</v>
      </c>
      <c r="AB168" s="11">
        <f t="shared" si="74"/>
        <v>795000</v>
      </c>
      <c r="AC168" s="24"/>
      <c r="AD168" s="26" t="str">
        <f t="shared" si="81"/>
        <v>NA</v>
      </c>
      <c r="AE168" s="26" t="str">
        <f t="shared" si="82"/>
        <v>NA</v>
      </c>
      <c r="AF168" s="26" t="str">
        <f t="shared" si="83"/>
        <v>NA</v>
      </c>
      <c r="AG168" s="26">
        <f t="shared" si="84"/>
        <v>0</v>
      </c>
      <c r="AH168" s="26">
        <f t="shared" si="85"/>
        <v>0</v>
      </c>
      <c r="AI168" s="26">
        <f t="shared" si="86"/>
        <v>0</v>
      </c>
      <c r="AJ168" s="26">
        <f t="shared" si="87"/>
        <v>0</v>
      </c>
      <c r="AK168" s="26">
        <f t="shared" si="88"/>
        <v>0</v>
      </c>
      <c r="AL168" s="26">
        <f t="shared" si="89"/>
        <v>0</v>
      </c>
      <c r="AM168" s="26">
        <f t="shared" si="90"/>
        <v>0</v>
      </c>
    </row>
    <row r="169" spans="1:39" ht="14.25">
      <c r="A169" s="5">
        <f t="shared" si="99"/>
        <v>160</v>
      </c>
      <c r="B169">
        <v>166.7896399997367</v>
      </c>
      <c r="C169" s="6" t="str">
        <f t="shared" si="75"/>
        <v>NA</v>
      </c>
      <c r="D169" s="7" t="str">
        <f t="shared" si="91"/>
        <v>NA</v>
      </c>
      <c r="E169" s="8" t="str">
        <f t="shared" si="76"/>
        <v>NA</v>
      </c>
      <c r="F169" s="8" t="str">
        <f t="shared" si="92"/>
        <v>NA</v>
      </c>
      <c r="G169" s="8" t="str">
        <f t="shared" si="77"/>
        <v>NA</v>
      </c>
      <c r="H169" s="8" t="str">
        <f t="shared" si="102"/>
        <v>NA</v>
      </c>
      <c r="I169" s="15" t="str">
        <f t="shared" si="93"/>
        <v>NA</v>
      </c>
      <c r="J169" s="15" t="str">
        <f t="shared" si="103"/>
        <v>NA</v>
      </c>
      <c r="K169" s="19"/>
      <c r="L169" s="8" t="str">
        <f t="shared" si="78"/>
        <v>NA</v>
      </c>
      <c r="M169" s="8" t="str">
        <f t="shared" si="104"/>
        <v>NA</v>
      </c>
      <c r="N169" s="15" t="str">
        <f t="shared" si="94"/>
        <v>NA</v>
      </c>
      <c r="O169" s="14" t="str">
        <f t="shared" si="105"/>
        <v>NA</v>
      </c>
      <c r="P169" s="8" t="str">
        <f t="shared" si="95"/>
        <v>NA</v>
      </c>
      <c r="Q169" s="13">
        <f t="shared" si="100"/>
        <v>159</v>
      </c>
      <c r="R169" s="10">
        <v>166.7896399997367</v>
      </c>
      <c r="S169" s="12">
        <f t="shared" si="101"/>
        <v>-0.06899999999999988</v>
      </c>
      <c r="T169" s="11">
        <f t="shared" si="96"/>
        <v>2514208.3540468183</v>
      </c>
      <c r="U169" s="11">
        <f t="shared" si="72"/>
        <v>4501953.321354354</v>
      </c>
      <c r="V169" s="11">
        <f t="shared" si="97"/>
        <v>1000</v>
      </c>
      <c r="W169" s="11">
        <f t="shared" si="98"/>
        <v>567667.8108168383</v>
      </c>
      <c r="X169" s="10">
        <f t="shared" si="79"/>
        <v>5.99557622404832</v>
      </c>
      <c r="Y169" s="10">
        <f t="shared" si="73"/>
        <v>26997.79987151159</v>
      </c>
      <c r="AA169" s="11">
        <f t="shared" si="80"/>
        <v>5000</v>
      </c>
      <c r="AB169" s="11">
        <f t="shared" si="74"/>
        <v>800000</v>
      </c>
      <c r="AC169" s="24"/>
      <c r="AD169" s="26" t="str">
        <f t="shared" si="81"/>
        <v>NA</v>
      </c>
      <c r="AE169" s="26" t="str">
        <f t="shared" si="82"/>
        <v>NA</v>
      </c>
      <c r="AF169" s="26" t="str">
        <f t="shared" si="83"/>
        <v>NA</v>
      </c>
      <c r="AG169" s="26">
        <f t="shared" si="84"/>
        <v>0</v>
      </c>
      <c r="AH169" s="26">
        <f t="shared" si="85"/>
        <v>0</v>
      </c>
      <c r="AI169" s="26">
        <f t="shared" si="86"/>
        <v>0</v>
      </c>
      <c r="AJ169" s="26">
        <f t="shared" si="87"/>
        <v>0</v>
      </c>
      <c r="AK169" s="26">
        <f t="shared" si="88"/>
        <v>0</v>
      </c>
      <c r="AL169" s="26">
        <f t="shared" si="89"/>
        <v>0</v>
      </c>
      <c r="AM169" s="26">
        <f t="shared" si="90"/>
        <v>0</v>
      </c>
    </row>
    <row r="170" spans="1:39" ht="14.25">
      <c r="A170" s="5">
        <f t="shared" si="99"/>
        <v>161</v>
      </c>
      <c r="B170">
        <v>172.293698119728</v>
      </c>
      <c r="C170" s="6" t="str">
        <f t="shared" si="75"/>
        <v>NA</v>
      </c>
      <c r="D170" s="7" t="str">
        <f t="shared" si="91"/>
        <v>NA</v>
      </c>
      <c r="E170" s="8" t="str">
        <f t="shared" si="76"/>
        <v>NA</v>
      </c>
      <c r="F170" s="8" t="str">
        <f t="shared" si="92"/>
        <v>NA</v>
      </c>
      <c r="G170" s="8" t="str">
        <f t="shared" si="77"/>
        <v>NA</v>
      </c>
      <c r="H170" s="8" t="str">
        <f t="shared" si="102"/>
        <v>NA</v>
      </c>
      <c r="I170" s="15" t="str">
        <f t="shared" si="93"/>
        <v>NA</v>
      </c>
      <c r="J170" s="15" t="str">
        <f t="shared" si="103"/>
        <v>NA</v>
      </c>
      <c r="K170" s="19"/>
      <c r="L170" s="8" t="str">
        <f t="shared" si="78"/>
        <v>NA</v>
      </c>
      <c r="M170" s="8" t="str">
        <f t="shared" si="104"/>
        <v>NA</v>
      </c>
      <c r="N170" s="15" t="str">
        <f t="shared" si="94"/>
        <v>NA</v>
      </c>
      <c r="O170" s="14" t="str">
        <f t="shared" si="105"/>
        <v>NA</v>
      </c>
      <c r="P170" s="8" t="str">
        <f t="shared" si="95"/>
        <v>NA</v>
      </c>
      <c r="Q170" s="13">
        <f t="shared" si="100"/>
        <v>160</v>
      </c>
      <c r="R170" s="10">
        <v>172.293698119728</v>
      </c>
      <c r="S170" s="12">
        <f t="shared" si="101"/>
        <v>0.03299999999999993</v>
      </c>
      <c r="T170" s="11">
        <f t="shared" si="96"/>
        <v>2550698.458472404</v>
      </c>
      <c r="U170" s="11">
        <f t="shared" si="72"/>
        <v>4651550.780959047</v>
      </c>
      <c r="V170" s="11">
        <f t="shared" si="97"/>
        <v>1000</v>
      </c>
      <c r="W170" s="11">
        <f t="shared" si="98"/>
        <v>568667.8108168383</v>
      </c>
      <c r="X170" s="10">
        <f t="shared" si="79"/>
        <v>5.804042811276206</v>
      </c>
      <c r="Y170" s="10">
        <f t="shared" si="73"/>
        <v>27003.603914322866</v>
      </c>
      <c r="AA170" s="11">
        <f t="shared" si="80"/>
        <v>5000</v>
      </c>
      <c r="AB170" s="11">
        <f t="shared" si="74"/>
        <v>805000</v>
      </c>
      <c r="AC170" s="24"/>
      <c r="AD170" s="26" t="str">
        <f t="shared" si="81"/>
        <v>NA</v>
      </c>
      <c r="AE170" s="26" t="str">
        <f t="shared" si="82"/>
        <v>NA</v>
      </c>
      <c r="AF170" s="26" t="str">
        <f t="shared" si="83"/>
        <v>NA</v>
      </c>
      <c r="AG170" s="26">
        <f t="shared" si="84"/>
        <v>0</v>
      </c>
      <c r="AH170" s="26">
        <f t="shared" si="85"/>
        <v>0</v>
      </c>
      <c r="AI170" s="26">
        <f t="shared" si="86"/>
        <v>0</v>
      </c>
      <c r="AJ170" s="26">
        <f t="shared" si="87"/>
        <v>0</v>
      </c>
      <c r="AK170" s="26">
        <f t="shared" si="88"/>
        <v>0</v>
      </c>
      <c r="AL170" s="26">
        <f t="shared" si="89"/>
        <v>0</v>
      </c>
      <c r="AM170" s="26">
        <f t="shared" si="90"/>
        <v>0</v>
      </c>
    </row>
    <row r="171" spans="1:39" ht="14.25">
      <c r="A171" s="5">
        <f t="shared" si="99"/>
        <v>162</v>
      </c>
      <c r="B171">
        <v>175.05039728964366</v>
      </c>
      <c r="C171" s="6" t="str">
        <f t="shared" si="75"/>
        <v>NA</v>
      </c>
      <c r="D171" s="7" t="str">
        <f t="shared" si="91"/>
        <v>NA</v>
      </c>
      <c r="E171" s="8" t="str">
        <f t="shared" si="76"/>
        <v>NA</v>
      </c>
      <c r="F171" s="8" t="str">
        <f t="shared" si="92"/>
        <v>NA</v>
      </c>
      <c r="G171" s="8" t="str">
        <f t="shared" si="77"/>
        <v>NA</v>
      </c>
      <c r="H171" s="8" t="str">
        <f t="shared" si="102"/>
        <v>NA</v>
      </c>
      <c r="I171" s="15" t="str">
        <f t="shared" si="93"/>
        <v>NA</v>
      </c>
      <c r="J171" s="15" t="str">
        <f t="shared" si="103"/>
        <v>NA</v>
      </c>
      <c r="K171" s="19"/>
      <c r="L171" s="8" t="str">
        <f t="shared" si="78"/>
        <v>NA</v>
      </c>
      <c r="M171" s="8" t="str">
        <f t="shared" si="104"/>
        <v>NA</v>
      </c>
      <c r="N171" s="15" t="str">
        <f t="shared" si="94"/>
        <v>NA</v>
      </c>
      <c r="O171" s="14" t="str">
        <f t="shared" si="105"/>
        <v>NA</v>
      </c>
      <c r="P171" s="8" t="str">
        <f t="shared" si="95"/>
        <v>NA</v>
      </c>
      <c r="Q171" s="13">
        <f t="shared" si="100"/>
        <v>161</v>
      </c>
      <c r="R171" s="10">
        <v>175.05039728964366</v>
      </c>
      <c r="S171" s="12">
        <f t="shared" si="101"/>
        <v>0.016000000000000087</v>
      </c>
      <c r="T171" s="11">
        <f t="shared" si="96"/>
        <v>2587644.6892033094</v>
      </c>
      <c r="U171" s="11">
        <f t="shared" si="72"/>
        <v>4726991.593454393</v>
      </c>
      <c r="V171" s="11">
        <f t="shared" si="97"/>
        <v>1000</v>
      </c>
      <c r="W171" s="11">
        <f t="shared" si="98"/>
        <v>569667.8108168383</v>
      </c>
      <c r="X171" s="10">
        <f t="shared" si="79"/>
        <v>5.71264056227973</v>
      </c>
      <c r="Y171" s="10">
        <f t="shared" si="73"/>
        <v>27009.316554885147</v>
      </c>
      <c r="AA171" s="11">
        <f t="shared" si="80"/>
        <v>5000</v>
      </c>
      <c r="AB171" s="11">
        <f t="shared" si="74"/>
        <v>810000</v>
      </c>
      <c r="AC171" s="24"/>
      <c r="AD171" s="26" t="str">
        <f t="shared" si="81"/>
        <v>NA</v>
      </c>
      <c r="AE171" s="26" t="str">
        <f t="shared" si="82"/>
        <v>NA</v>
      </c>
      <c r="AF171" s="26" t="str">
        <f t="shared" si="83"/>
        <v>NA</v>
      </c>
      <c r="AG171" s="26">
        <f t="shared" si="84"/>
        <v>0</v>
      </c>
      <c r="AH171" s="26">
        <f t="shared" si="85"/>
        <v>0</v>
      </c>
      <c r="AI171" s="26">
        <f t="shared" si="86"/>
        <v>0</v>
      </c>
      <c r="AJ171" s="26">
        <f t="shared" si="87"/>
        <v>0</v>
      </c>
      <c r="AK171" s="26">
        <f t="shared" si="88"/>
        <v>0</v>
      </c>
      <c r="AL171" s="26">
        <f t="shared" si="89"/>
        <v>0</v>
      </c>
      <c r="AM171" s="26">
        <f t="shared" si="90"/>
        <v>0</v>
      </c>
    </row>
    <row r="172" spans="1:39" ht="14.25">
      <c r="A172" s="5">
        <f t="shared" si="99"/>
        <v>163</v>
      </c>
      <c r="B172">
        <v>182.92766516767762</v>
      </c>
      <c r="C172" s="6" t="str">
        <f t="shared" si="75"/>
        <v>NA</v>
      </c>
      <c r="D172" s="7" t="str">
        <f t="shared" si="91"/>
        <v>NA</v>
      </c>
      <c r="E172" s="8" t="str">
        <f t="shared" si="76"/>
        <v>NA</v>
      </c>
      <c r="F172" s="8" t="str">
        <f t="shared" si="92"/>
        <v>NA</v>
      </c>
      <c r="G172" s="8" t="str">
        <f t="shared" si="77"/>
        <v>NA</v>
      </c>
      <c r="H172" s="8" t="str">
        <f t="shared" si="102"/>
        <v>NA</v>
      </c>
      <c r="I172" s="15" t="str">
        <f t="shared" si="93"/>
        <v>NA</v>
      </c>
      <c r="J172" s="15" t="str">
        <f t="shared" si="103"/>
        <v>NA</v>
      </c>
      <c r="K172" s="19"/>
      <c r="L172" s="8" t="str">
        <f t="shared" si="78"/>
        <v>NA</v>
      </c>
      <c r="M172" s="8" t="str">
        <f t="shared" si="104"/>
        <v>NA</v>
      </c>
      <c r="N172" s="15" t="str">
        <f t="shared" si="94"/>
        <v>NA</v>
      </c>
      <c r="O172" s="14" t="str">
        <f t="shared" si="105"/>
        <v>NA</v>
      </c>
      <c r="P172" s="8" t="str">
        <f t="shared" si="95"/>
        <v>NA</v>
      </c>
      <c r="Q172" s="13">
        <f t="shared" si="100"/>
        <v>162</v>
      </c>
      <c r="R172" s="10">
        <v>182.92766516767762</v>
      </c>
      <c r="S172" s="12">
        <f t="shared" si="101"/>
        <v>0.044999999999999984</v>
      </c>
      <c r="T172" s="11">
        <f t="shared" si="96"/>
        <v>2625052.7478183503</v>
      </c>
      <c r="U172" s="11">
        <f t="shared" si="72"/>
        <v>4940751.21515984</v>
      </c>
      <c r="V172" s="11">
        <f t="shared" si="97"/>
        <v>1000</v>
      </c>
      <c r="W172" s="11">
        <f t="shared" si="98"/>
        <v>570667.8108168383</v>
      </c>
      <c r="X172" s="10">
        <f t="shared" si="79"/>
        <v>5.4666416863920855</v>
      </c>
      <c r="Y172" s="10">
        <f t="shared" si="73"/>
        <v>27014.783196571538</v>
      </c>
      <c r="AA172" s="11">
        <f t="shared" si="80"/>
        <v>5000</v>
      </c>
      <c r="AB172" s="11">
        <f t="shared" si="74"/>
        <v>815000</v>
      </c>
      <c r="AC172" s="24"/>
      <c r="AD172" s="26" t="str">
        <f t="shared" si="81"/>
        <v>NA</v>
      </c>
      <c r="AE172" s="26" t="str">
        <f t="shared" si="82"/>
        <v>NA</v>
      </c>
      <c r="AF172" s="26" t="str">
        <f t="shared" si="83"/>
        <v>NA</v>
      </c>
      <c r="AG172" s="26">
        <f t="shared" si="84"/>
        <v>0</v>
      </c>
      <c r="AH172" s="26">
        <f t="shared" si="85"/>
        <v>0</v>
      </c>
      <c r="AI172" s="26">
        <f t="shared" si="86"/>
        <v>0</v>
      </c>
      <c r="AJ172" s="26">
        <f t="shared" si="87"/>
        <v>0</v>
      </c>
      <c r="AK172" s="26">
        <f t="shared" si="88"/>
        <v>0</v>
      </c>
      <c r="AL172" s="26">
        <f t="shared" si="89"/>
        <v>0</v>
      </c>
      <c r="AM172" s="26">
        <f t="shared" si="90"/>
        <v>0</v>
      </c>
    </row>
    <row r="173" spans="1:39" ht="14.25">
      <c r="A173" s="5">
        <f t="shared" si="99"/>
        <v>164</v>
      </c>
      <c r="B173">
        <v>206.89118930464338</v>
      </c>
      <c r="C173" s="6" t="str">
        <f t="shared" si="75"/>
        <v>NA</v>
      </c>
      <c r="D173" s="7" t="str">
        <f t="shared" si="91"/>
        <v>NA</v>
      </c>
      <c r="E173" s="8" t="str">
        <f t="shared" si="76"/>
        <v>NA</v>
      </c>
      <c r="F173" s="8" t="str">
        <f t="shared" si="92"/>
        <v>NA</v>
      </c>
      <c r="G173" s="8" t="str">
        <f t="shared" si="77"/>
        <v>NA</v>
      </c>
      <c r="H173" s="8" t="str">
        <f t="shared" si="102"/>
        <v>NA</v>
      </c>
      <c r="I173" s="15" t="str">
        <f t="shared" si="93"/>
        <v>NA</v>
      </c>
      <c r="J173" s="15" t="str">
        <f t="shared" si="103"/>
        <v>NA</v>
      </c>
      <c r="K173" s="19"/>
      <c r="L173" s="8" t="str">
        <f t="shared" si="78"/>
        <v>NA</v>
      </c>
      <c r="M173" s="8" t="str">
        <f t="shared" si="104"/>
        <v>NA</v>
      </c>
      <c r="N173" s="15" t="str">
        <f t="shared" si="94"/>
        <v>NA</v>
      </c>
      <c r="O173" s="14" t="str">
        <f t="shared" si="105"/>
        <v>NA</v>
      </c>
      <c r="P173" s="8" t="str">
        <f t="shared" si="95"/>
        <v>NA</v>
      </c>
      <c r="Q173" s="13">
        <f t="shared" si="100"/>
        <v>163</v>
      </c>
      <c r="R173" s="10">
        <v>206.89118930464338</v>
      </c>
      <c r="S173" s="12">
        <f t="shared" si="101"/>
        <v>0.13099999999999995</v>
      </c>
      <c r="T173" s="11">
        <f t="shared" si="96"/>
        <v>2662928.4071660796</v>
      </c>
      <c r="U173" s="11">
        <f t="shared" si="72"/>
        <v>5589120.624345779</v>
      </c>
      <c r="V173" s="11">
        <f t="shared" si="97"/>
        <v>1000</v>
      </c>
      <c r="W173" s="11">
        <f t="shared" si="98"/>
        <v>571667.8108168383</v>
      </c>
      <c r="X173" s="10">
        <f t="shared" si="79"/>
        <v>4.833458608657901</v>
      </c>
      <c r="Y173" s="10">
        <f t="shared" si="73"/>
        <v>27019.616655180194</v>
      </c>
      <c r="AA173" s="11">
        <f t="shared" si="80"/>
        <v>5000</v>
      </c>
      <c r="AB173" s="11">
        <f t="shared" si="74"/>
        <v>820000</v>
      </c>
      <c r="AC173" s="24"/>
      <c r="AD173" s="26" t="str">
        <f t="shared" si="81"/>
        <v>NA</v>
      </c>
      <c r="AE173" s="26" t="str">
        <f t="shared" si="82"/>
        <v>NA</v>
      </c>
      <c r="AF173" s="26" t="str">
        <f t="shared" si="83"/>
        <v>NA</v>
      </c>
      <c r="AG173" s="26">
        <f t="shared" si="84"/>
        <v>0</v>
      </c>
      <c r="AH173" s="26">
        <f t="shared" si="85"/>
        <v>0</v>
      </c>
      <c r="AI173" s="26">
        <f t="shared" si="86"/>
        <v>0</v>
      </c>
      <c r="AJ173" s="26">
        <f t="shared" si="87"/>
        <v>0</v>
      </c>
      <c r="AK173" s="26">
        <f t="shared" si="88"/>
        <v>0</v>
      </c>
      <c r="AL173" s="26">
        <f t="shared" si="89"/>
        <v>0</v>
      </c>
      <c r="AM173" s="26">
        <f t="shared" si="90"/>
        <v>0</v>
      </c>
    </row>
    <row r="174" spans="1:39" ht="14.25">
      <c r="A174" s="5">
        <f t="shared" si="99"/>
        <v>165</v>
      </c>
      <c r="B174">
        <v>212.891033794478</v>
      </c>
      <c r="C174" s="6" t="str">
        <f t="shared" si="75"/>
        <v>NA</v>
      </c>
      <c r="D174" s="7" t="str">
        <f t="shared" si="91"/>
        <v>NA</v>
      </c>
      <c r="E174" s="8" t="str">
        <f t="shared" si="76"/>
        <v>NA</v>
      </c>
      <c r="F174" s="8" t="str">
        <f t="shared" si="92"/>
        <v>NA</v>
      </c>
      <c r="G174" s="8" t="str">
        <f t="shared" si="77"/>
        <v>NA</v>
      </c>
      <c r="H174" s="8" t="str">
        <f t="shared" si="102"/>
        <v>NA</v>
      </c>
      <c r="I174" s="15" t="str">
        <f t="shared" si="93"/>
        <v>NA</v>
      </c>
      <c r="J174" s="15" t="str">
        <f t="shared" si="103"/>
        <v>NA</v>
      </c>
      <c r="K174" s="19"/>
      <c r="L174" s="8" t="str">
        <f t="shared" si="78"/>
        <v>NA</v>
      </c>
      <c r="M174" s="8" t="str">
        <f t="shared" si="104"/>
        <v>NA</v>
      </c>
      <c r="N174" s="15" t="str">
        <f t="shared" si="94"/>
        <v>NA</v>
      </c>
      <c r="O174" s="14" t="str">
        <f t="shared" si="105"/>
        <v>NA</v>
      </c>
      <c r="P174" s="8" t="str">
        <f t="shared" si="95"/>
        <v>NA</v>
      </c>
      <c r="Q174" s="13">
        <f t="shared" si="100"/>
        <v>164</v>
      </c>
      <c r="R174" s="10">
        <v>212.891033794478</v>
      </c>
      <c r="S174" s="12">
        <f t="shared" si="101"/>
        <v>0.028999999999999863</v>
      </c>
      <c r="T174" s="11">
        <f t="shared" si="96"/>
        <v>2701277.512255655</v>
      </c>
      <c r="U174" s="11">
        <f t="shared" si="72"/>
        <v>5752234.122451806</v>
      </c>
      <c r="V174" s="11">
        <f t="shared" si="97"/>
        <v>1000</v>
      </c>
      <c r="W174" s="11">
        <f t="shared" si="98"/>
        <v>572667.8108168383</v>
      </c>
      <c r="X174" s="10">
        <f t="shared" si="79"/>
        <v>4.697238686742373</v>
      </c>
      <c r="Y174" s="10">
        <f t="shared" si="73"/>
        <v>27024.313893866936</v>
      </c>
      <c r="AA174" s="11">
        <f t="shared" si="80"/>
        <v>5000</v>
      </c>
      <c r="AB174" s="11">
        <f t="shared" si="74"/>
        <v>825000</v>
      </c>
      <c r="AC174" s="24"/>
      <c r="AD174" s="26" t="str">
        <f t="shared" si="81"/>
        <v>NA</v>
      </c>
      <c r="AE174" s="26" t="str">
        <f t="shared" si="82"/>
        <v>NA</v>
      </c>
      <c r="AF174" s="26" t="str">
        <f t="shared" si="83"/>
        <v>NA</v>
      </c>
      <c r="AG174" s="26">
        <f t="shared" si="84"/>
        <v>0</v>
      </c>
      <c r="AH174" s="26">
        <f t="shared" si="85"/>
        <v>0</v>
      </c>
      <c r="AI174" s="26">
        <f t="shared" si="86"/>
        <v>0</v>
      </c>
      <c r="AJ174" s="26">
        <f t="shared" si="87"/>
        <v>0</v>
      </c>
      <c r="AK174" s="26">
        <f t="shared" si="88"/>
        <v>0</v>
      </c>
      <c r="AL174" s="26">
        <f t="shared" si="89"/>
        <v>0</v>
      </c>
      <c r="AM174" s="26">
        <f t="shared" si="90"/>
        <v>0</v>
      </c>
    </row>
    <row r="175" spans="1:39" ht="14.25">
      <c r="A175" s="5">
        <f t="shared" si="99"/>
        <v>166</v>
      </c>
      <c r="B175">
        <v>210.1234503551498</v>
      </c>
      <c r="C175" s="6" t="str">
        <f t="shared" si="75"/>
        <v>NA</v>
      </c>
      <c r="D175" s="7" t="str">
        <f t="shared" si="91"/>
        <v>NA</v>
      </c>
      <c r="E175" s="8" t="str">
        <f t="shared" si="76"/>
        <v>NA</v>
      </c>
      <c r="F175" s="8" t="str">
        <f t="shared" si="92"/>
        <v>NA</v>
      </c>
      <c r="G175" s="8" t="str">
        <f t="shared" si="77"/>
        <v>NA</v>
      </c>
      <c r="H175" s="8" t="str">
        <f t="shared" si="102"/>
        <v>NA</v>
      </c>
      <c r="I175" s="15" t="str">
        <f t="shared" si="93"/>
        <v>NA</v>
      </c>
      <c r="J175" s="15" t="str">
        <f t="shared" si="103"/>
        <v>NA</v>
      </c>
      <c r="K175" s="19"/>
      <c r="L175" s="8" t="str">
        <f t="shared" si="78"/>
        <v>NA</v>
      </c>
      <c r="M175" s="8" t="str">
        <f t="shared" si="104"/>
        <v>NA</v>
      </c>
      <c r="N175" s="15" t="str">
        <f t="shared" si="94"/>
        <v>NA</v>
      </c>
      <c r="O175" s="14" t="str">
        <f t="shared" si="105"/>
        <v>NA</v>
      </c>
      <c r="P175" s="8" t="str">
        <f t="shared" si="95"/>
        <v>NA</v>
      </c>
      <c r="Q175" s="13">
        <f t="shared" si="100"/>
        <v>165</v>
      </c>
      <c r="R175" s="10">
        <v>210.1234503551498</v>
      </c>
      <c r="S175" s="12">
        <f t="shared" si="101"/>
        <v>-0.012999999999999961</v>
      </c>
      <c r="T175" s="11">
        <f t="shared" si="96"/>
        <v>2740105.981158851</v>
      </c>
      <c r="U175" s="11">
        <f aca="true" t="shared" si="106" ref="U175:U238">(U174+V174)*(1+S175)</f>
        <v>5678442.078859933</v>
      </c>
      <c r="V175" s="11">
        <f t="shared" si="97"/>
        <v>1000</v>
      </c>
      <c r="W175" s="11">
        <f t="shared" si="98"/>
        <v>573667.8108168383</v>
      </c>
      <c r="X175" s="10">
        <f t="shared" si="79"/>
        <v>4.759107078766335</v>
      </c>
      <c r="Y175" s="10">
        <f aca="true" t="shared" si="107" ref="Y175:Y238">Y174+X175</f>
        <v>27029.073000945704</v>
      </c>
      <c r="AA175" s="11">
        <f t="shared" si="80"/>
        <v>5000</v>
      </c>
      <c r="AB175" s="11">
        <f aca="true" t="shared" si="108" ref="AB175:AB238">AB174+AA175</f>
        <v>830000</v>
      </c>
      <c r="AC175" s="24"/>
      <c r="AD175" s="26" t="str">
        <f t="shared" si="81"/>
        <v>NA</v>
      </c>
      <c r="AE175" s="26" t="str">
        <f t="shared" si="82"/>
        <v>NA</v>
      </c>
      <c r="AF175" s="26" t="str">
        <f t="shared" si="83"/>
        <v>NA</v>
      </c>
      <c r="AG175" s="26">
        <f t="shared" si="84"/>
        <v>0</v>
      </c>
      <c r="AH175" s="26">
        <f t="shared" si="85"/>
        <v>0</v>
      </c>
      <c r="AI175" s="26">
        <f t="shared" si="86"/>
        <v>0</v>
      </c>
      <c r="AJ175" s="26">
        <f t="shared" si="87"/>
        <v>0</v>
      </c>
      <c r="AK175" s="26">
        <f t="shared" si="88"/>
        <v>0</v>
      </c>
      <c r="AL175" s="26">
        <f t="shared" si="89"/>
        <v>0</v>
      </c>
      <c r="AM175" s="26">
        <f t="shared" si="90"/>
        <v>0</v>
      </c>
    </row>
    <row r="176" spans="1:39" ht="14.25">
      <c r="A176" s="5">
        <f t="shared" si="99"/>
        <v>167</v>
      </c>
      <c r="B176">
        <v>254.03925147937613</v>
      </c>
      <c r="C176" s="6" t="str">
        <f t="shared" si="75"/>
        <v>NA</v>
      </c>
      <c r="D176" s="7" t="str">
        <f t="shared" si="91"/>
        <v>NA</v>
      </c>
      <c r="E176" s="8" t="str">
        <f t="shared" si="76"/>
        <v>NA</v>
      </c>
      <c r="F176" s="8" t="str">
        <f t="shared" si="92"/>
        <v>NA</v>
      </c>
      <c r="G176" s="8" t="str">
        <f t="shared" si="77"/>
        <v>NA</v>
      </c>
      <c r="H176" s="8" t="str">
        <f t="shared" si="102"/>
        <v>NA</v>
      </c>
      <c r="I176" s="15" t="str">
        <f t="shared" si="93"/>
        <v>NA</v>
      </c>
      <c r="J176" s="15" t="str">
        <f t="shared" si="103"/>
        <v>NA</v>
      </c>
      <c r="K176" s="19"/>
      <c r="L176" s="8" t="str">
        <f t="shared" si="78"/>
        <v>NA</v>
      </c>
      <c r="M176" s="8" t="str">
        <f t="shared" si="104"/>
        <v>NA</v>
      </c>
      <c r="N176" s="15" t="str">
        <f t="shared" si="94"/>
        <v>NA</v>
      </c>
      <c r="O176" s="14" t="str">
        <f t="shared" si="105"/>
        <v>NA</v>
      </c>
      <c r="P176" s="8" t="str">
        <f t="shared" si="95"/>
        <v>NA</v>
      </c>
      <c r="Q176" s="13">
        <f t="shared" si="100"/>
        <v>166</v>
      </c>
      <c r="R176" s="10">
        <v>254.03925147937613</v>
      </c>
      <c r="S176" s="12">
        <f t="shared" si="101"/>
        <v>0.20900000000000013</v>
      </c>
      <c r="T176" s="11">
        <f t="shared" si="96"/>
        <v>2779419.8059233367</v>
      </c>
      <c r="U176" s="11">
        <f t="shared" si="106"/>
        <v>6866445.473341659</v>
      </c>
      <c r="V176" s="11">
        <f t="shared" si="97"/>
        <v>1000</v>
      </c>
      <c r="W176" s="11">
        <f t="shared" si="98"/>
        <v>574667.8108168383</v>
      </c>
      <c r="X176" s="10">
        <f t="shared" si="79"/>
        <v>3.9363995688720714</v>
      </c>
      <c r="Y176" s="10">
        <f t="shared" si="107"/>
        <v>27033.009400514577</v>
      </c>
      <c r="AA176" s="11">
        <f t="shared" si="80"/>
        <v>5000</v>
      </c>
      <c r="AB176" s="11">
        <f t="shared" si="108"/>
        <v>835000</v>
      </c>
      <c r="AC176" s="24"/>
      <c r="AD176" s="26" t="str">
        <f t="shared" si="81"/>
        <v>NA</v>
      </c>
      <c r="AE176" s="26" t="str">
        <f t="shared" si="82"/>
        <v>NA</v>
      </c>
      <c r="AF176" s="26" t="str">
        <f t="shared" si="83"/>
        <v>NA</v>
      </c>
      <c r="AG176" s="26">
        <f t="shared" si="84"/>
        <v>0</v>
      </c>
      <c r="AH176" s="26">
        <f t="shared" si="85"/>
        <v>0</v>
      </c>
      <c r="AI176" s="26">
        <f t="shared" si="86"/>
        <v>0</v>
      </c>
      <c r="AJ176" s="26">
        <f t="shared" si="87"/>
        <v>0</v>
      </c>
      <c r="AK176" s="26">
        <f t="shared" si="88"/>
        <v>0</v>
      </c>
      <c r="AL176" s="26">
        <f t="shared" si="89"/>
        <v>0</v>
      </c>
      <c r="AM176" s="26">
        <f t="shared" si="90"/>
        <v>0</v>
      </c>
    </row>
    <row r="177" spans="1:39" ht="14.25">
      <c r="A177" s="5">
        <f t="shared" si="99"/>
        <v>168</v>
      </c>
      <c r="B177">
        <v>262.9306252811543</v>
      </c>
      <c r="C177" s="6" t="str">
        <f t="shared" si="75"/>
        <v>NA</v>
      </c>
      <c r="D177" s="7" t="str">
        <f t="shared" si="91"/>
        <v>NA</v>
      </c>
      <c r="E177" s="8" t="str">
        <f t="shared" si="76"/>
        <v>NA</v>
      </c>
      <c r="F177" s="8" t="str">
        <f t="shared" si="92"/>
        <v>NA</v>
      </c>
      <c r="G177" s="8" t="str">
        <f t="shared" si="77"/>
        <v>NA</v>
      </c>
      <c r="H177" s="8" t="str">
        <f t="shared" si="102"/>
        <v>NA</v>
      </c>
      <c r="I177" s="15" t="str">
        <f t="shared" si="93"/>
        <v>NA</v>
      </c>
      <c r="J177" s="15" t="str">
        <f t="shared" si="103"/>
        <v>NA</v>
      </c>
      <c r="K177" s="19"/>
      <c r="L177" s="8" t="str">
        <f t="shared" si="78"/>
        <v>NA</v>
      </c>
      <c r="M177" s="8" t="str">
        <f t="shared" si="104"/>
        <v>NA</v>
      </c>
      <c r="N177" s="15" t="str">
        <f t="shared" si="94"/>
        <v>NA</v>
      </c>
      <c r="O177" s="14" t="str">
        <f t="shared" si="105"/>
        <v>NA</v>
      </c>
      <c r="P177" s="8" t="str">
        <f t="shared" si="95"/>
        <v>NA</v>
      </c>
      <c r="Q177" s="13">
        <f t="shared" si="100"/>
        <v>167</v>
      </c>
      <c r="R177" s="10">
        <v>262.9306252811543</v>
      </c>
      <c r="S177" s="12">
        <f t="shared" si="101"/>
        <v>0.03499999999999992</v>
      </c>
      <c r="T177" s="11">
        <f t="shared" si="96"/>
        <v>2819225.053497378</v>
      </c>
      <c r="U177" s="11">
        <f t="shared" si="106"/>
        <v>7107806.064908616</v>
      </c>
      <c r="V177" s="11">
        <f t="shared" si="97"/>
        <v>1000</v>
      </c>
      <c r="W177" s="11">
        <f t="shared" si="98"/>
        <v>575667.8108168383</v>
      </c>
      <c r="X177" s="10">
        <f t="shared" si="79"/>
        <v>3.8032846076058666</v>
      </c>
      <c r="Y177" s="10">
        <f t="shared" si="107"/>
        <v>27036.812685122182</v>
      </c>
      <c r="AA177" s="11">
        <f t="shared" si="80"/>
        <v>5000</v>
      </c>
      <c r="AB177" s="11">
        <f t="shared" si="108"/>
        <v>840000</v>
      </c>
      <c r="AC177" s="24"/>
      <c r="AD177" s="26" t="str">
        <f t="shared" si="81"/>
        <v>NA</v>
      </c>
      <c r="AE177" s="26" t="str">
        <f t="shared" si="82"/>
        <v>NA</v>
      </c>
      <c r="AF177" s="26" t="str">
        <f t="shared" si="83"/>
        <v>NA</v>
      </c>
      <c r="AG177" s="26">
        <f t="shared" si="84"/>
        <v>0</v>
      </c>
      <c r="AH177" s="26">
        <f t="shared" si="85"/>
        <v>0</v>
      </c>
      <c r="AI177" s="26">
        <f t="shared" si="86"/>
        <v>0</v>
      </c>
      <c r="AJ177" s="26">
        <f t="shared" si="87"/>
        <v>0</v>
      </c>
      <c r="AK177" s="26">
        <f t="shared" si="88"/>
        <v>0</v>
      </c>
      <c r="AL177" s="26">
        <f t="shared" si="89"/>
        <v>0</v>
      </c>
      <c r="AM177" s="26">
        <f t="shared" si="90"/>
        <v>0</v>
      </c>
    </row>
    <row r="178" spans="1:39" ht="14.25">
      <c r="A178" s="5">
        <f t="shared" si="99"/>
        <v>169</v>
      </c>
      <c r="B178">
        <v>313.9391665856982</v>
      </c>
      <c r="C178" s="6" t="str">
        <f t="shared" si="75"/>
        <v>NA</v>
      </c>
      <c r="D178" s="7" t="str">
        <f t="shared" si="91"/>
        <v>NA</v>
      </c>
      <c r="E178" s="8" t="str">
        <f t="shared" si="76"/>
        <v>NA</v>
      </c>
      <c r="F178" s="8" t="str">
        <f t="shared" si="92"/>
        <v>NA</v>
      </c>
      <c r="G178" s="8" t="str">
        <f t="shared" si="77"/>
        <v>NA</v>
      </c>
      <c r="H178" s="8" t="str">
        <f t="shared" si="102"/>
        <v>NA</v>
      </c>
      <c r="I178" s="15" t="str">
        <f t="shared" si="93"/>
        <v>NA</v>
      </c>
      <c r="J178" s="15" t="str">
        <f t="shared" si="103"/>
        <v>NA</v>
      </c>
      <c r="K178" s="19"/>
      <c r="L178" s="8" t="str">
        <f t="shared" si="78"/>
        <v>NA</v>
      </c>
      <c r="M178" s="8" t="str">
        <f t="shared" si="104"/>
        <v>NA</v>
      </c>
      <c r="N178" s="15" t="str">
        <f t="shared" si="94"/>
        <v>NA</v>
      </c>
      <c r="O178" s="14" t="str">
        <f t="shared" si="105"/>
        <v>NA</v>
      </c>
      <c r="P178" s="8" t="str">
        <f t="shared" si="95"/>
        <v>NA</v>
      </c>
      <c r="Q178" s="13">
        <f t="shared" si="100"/>
        <v>168</v>
      </c>
      <c r="R178" s="10">
        <v>313.9391665856982</v>
      </c>
      <c r="S178" s="12">
        <f t="shared" si="101"/>
        <v>0.19400000000000003</v>
      </c>
      <c r="T178" s="11">
        <f t="shared" si="96"/>
        <v>2859527.8666660953</v>
      </c>
      <c r="U178" s="11">
        <f t="shared" si="106"/>
        <v>8487914.441500887</v>
      </c>
      <c r="V178" s="11">
        <f t="shared" si="97"/>
        <v>1000</v>
      </c>
      <c r="W178" s="11">
        <f t="shared" si="98"/>
        <v>576667.8108168383</v>
      </c>
      <c r="X178" s="10">
        <f t="shared" si="79"/>
        <v>3.1853304921322163</v>
      </c>
      <c r="Y178" s="10">
        <f t="shared" si="107"/>
        <v>27039.998015614314</v>
      </c>
      <c r="AA178" s="11">
        <f t="shared" si="80"/>
        <v>5000</v>
      </c>
      <c r="AB178" s="11">
        <f t="shared" si="108"/>
        <v>845000</v>
      </c>
      <c r="AC178" s="24"/>
      <c r="AD178" s="26" t="str">
        <f t="shared" si="81"/>
        <v>NA</v>
      </c>
      <c r="AE178" s="26" t="str">
        <f t="shared" si="82"/>
        <v>NA</v>
      </c>
      <c r="AF178" s="26" t="str">
        <f t="shared" si="83"/>
        <v>NA</v>
      </c>
      <c r="AG178" s="26">
        <f t="shared" si="84"/>
        <v>0</v>
      </c>
      <c r="AH178" s="26">
        <f t="shared" si="85"/>
        <v>0</v>
      </c>
      <c r="AI178" s="26">
        <f t="shared" si="86"/>
        <v>0</v>
      </c>
      <c r="AJ178" s="26">
        <f t="shared" si="87"/>
        <v>0</v>
      </c>
      <c r="AK178" s="26">
        <f t="shared" si="88"/>
        <v>0</v>
      </c>
      <c r="AL178" s="26">
        <f t="shared" si="89"/>
        <v>0</v>
      </c>
      <c r="AM178" s="26">
        <f t="shared" si="90"/>
        <v>0</v>
      </c>
    </row>
    <row r="179" spans="1:39" ht="14.25">
      <c r="A179" s="5">
        <f t="shared" si="99"/>
        <v>170</v>
      </c>
      <c r="B179">
        <v>339.99611741231115</v>
      </c>
      <c r="C179" s="6" t="str">
        <f t="shared" si="75"/>
        <v>NA</v>
      </c>
      <c r="D179" s="7" t="str">
        <f t="shared" si="91"/>
        <v>NA</v>
      </c>
      <c r="E179" s="8" t="str">
        <f t="shared" si="76"/>
        <v>NA</v>
      </c>
      <c r="F179" s="8" t="str">
        <f t="shared" si="92"/>
        <v>NA</v>
      </c>
      <c r="G179" s="8" t="str">
        <f t="shared" si="77"/>
        <v>NA</v>
      </c>
      <c r="H179" s="8" t="str">
        <f t="shared" si="102"/>
        <v>NA</v>
      </c>
      <c r="I179" s="15" t="str">
        <f t="shared" si="93"/>
        <v>NA</v>
      </c>
      <c r="J179" s="15" t="str">
        <f t="shared" si="103"/>
        <v>NA</v>
      </c>
      <c r="K179" s="19"/>
      <c r="L179" s="8" t="str">
        <f t="shared" si="78"/>
        <v>NA</v>
      </c>
      <c r="M179" s="8" t="str">
        <f t="shared" si="104"/>
        <v>NA</v>
      </c>
      <c r="N179" s="15" t="str">
        <f t="shared" si="94"/>
        <v>NA</v>
      </c>
      <c r="O179" s="14" t="str">
        <f t="shared" si="105"/>
        <v>NA</v>
      </c>
      <c r="P179" s="8" t="str">
        <f t="shared" si="95"/>
        <v>NA</v>
      </c>
      <c r="Q179" s="13">
        <f t="shared" si="100"/>
        <v>169</v>
      </c>
      <c r="R179" s="10">
        <v>339.99611741231115</v>
      </c>
      <c r="S179" s="12">
        <f t="shared" si="101"/>
        <v>0.08299999999999993</v>
      </c>
      <c r="T179" s="11">
        <f t="shared" si="96"/>
        <v>2900334.464999422</v>
      </c>
      <c r="U179" s="11">
        <f t="shared" si="106"/>
        <v>9193494.340145461</v>
      </c>
      <c r="V179" s="11">
        <f t="shared" si="97"/>
        <v>1000</v>
      </c>
      <c r="W179" s="11">
        <f t="shared" si="98"/>
        <v>577667.8108168383</v>
      </c>
      <c r="X179" s="10">
        <f t="shared" si="79"/>
        <v>2.941210057370468</v>
      </c>
      <c r="Y179" s="10">
        <f t="shared" si="107"/>
        <v>27042.939225671686</v>
      </c>
      <c r="AA179" s="11">
        <f t="shared" si="80"/>
        <v>5000</v>
      </c>
      <c r="AB179" s="11">
        <f t="shared" si="108"/>
        <v>850000</v>
      </c>
      <c r="AC179" s="24"/>
      <c r="AD179" s="26" t="str">
        <f t="shared" si="81"/>
        <v>NA</v>
      </c>
      <c r="AE179" s="26" t="str">
        <f t="shared" si="82"/>
        <v>NA</v>
      </c>
      <c r="AF179" s="26" t="str">
        <f t="shared" si="83"/>
        <v>NA</v>
      </c>
      <c r="AG179" s="26">
        <f t="shared" si="84"/>
        <v>0</v>
      </c>
      <c r="AH179" s="26">
        <f t="shared" si="85"/>
        <v>0</v>
      </c>
      <c r="AI179" s="26">
        <f t="shared" si="86"/>
        <v>0</v>
      </c>
      <c r="AJ179" s="26">
        <f t="shared" si="87"/>
        <v>0</v>
      </c>
      <c r="AK179" s="26">
        <f t="shared" si="88"/>
        <v>0</v>
      </c>
      <c r="AL179" s="26">
        <f t="shared" si="89"/>
        <v>0</v>
      </c>
      <c r="AM179" s="26">
        <f t="shared" si="90"/>
        <v>0</v>
      </c>
    </row>
    <row r="180" spans="1:39" ht="14.25">
      <c r="A180" s="5">
        <f t="shared" si="99"/>
        <v>171</v>
      </c>
      <c r="B180">
        <v>296.4766143835353</v>
      </c>
      <c r="C180" s="6" t="str">
        <f t="shared" si="75"/>
        <v>NA</v>
      </c>
      <c r="D180" s="7" t="str">
        <f t="shared" si="91"/>
        <v>NA</v>
      </c>
      <c r="E180" s="8" t="str">
        <f t="shared" si="76"/>
        <v>NA</v>
      </c>
      <c r="F180" s="8" t="str">
        <f t="shared" si="92"/>
        <v>NA</v>
      </c>
      <c r="G180" s="8" t="str">
        <f t="shared" si="77"/>
        <v>NA</v>
      </c>
      <c r="H180" s="8" t="str">
        <f t="shared" si="102"/>
        <v>NA</v>
      </c>
      <c r="I180" s="15" t="str">
        <f t="shared" si="93"/>
        <v>NA</v>
      </c>
      <c r="J180" s="15" t="str">
        <f t="shared" si="103"/>
        <v>NA</v>
      </c>
      <c r="K180" s="19"/>
      <c r="L180" s="8" t="str">
        <f t="shared" si="78"/>
        <v>NA</v>
      </c>
      <c r="M180" s="8" t="str">
        <f t="shared" si="104"/>
        <v>NA</v>
      </c>
      <c r="N180" s="15" t="str">
        <f t="shared" si="94"/>
        <v>NA</v>
      </c>
      <c r="O180" s="14" t="str">
        <f t="shared" si="105"/>
        <v>NA</v>
      </c>
      <c r="P180" s="8" t="str">
        <f t="shared" si="95"/>
        <v>NA</v>
      </c>
      <c r="Q180" s="13">
        <f t="shared" si="100"/>
        <v>170</v>
      </c>
      <c r="R180" s="10">
        <v>296.4766143835353</v>
      </c>
      <c r="S180" s="12">
        <f t="shared" si="101"/>
        <v>-0.128</v>
      </c>
      <c r="T180" s="11">
        <f t="shared" si="96"/>
        <v>2941651.145811915</v>
      </c>
      <c r="U180" s="11">
        <f t="shared" si="106"/>
        <v>8017599.064606843</v>
      </c>
      <c r="V180" s="11">
        <f t="shared" si="97"/>
        <v>1000</v>
      </c>
      <c r="W180" s="11">
        <f t="shared" si="98"/>
        <v>578667.8108168383</v>
      </c>
      <c r="X180" s="10">
        <f t="shared" si="79"/>
        <v>3.372947313498243</v>
      </c>
      <c r="Y180" s="10">
        <f t="shared" si="107"/>
        <v>27046.312172985185</v>
      </c>
      <c r="AA180" s="11">
        <f t="shared" si="80"/>
        <v>5000</v>
      </c>
      <c r="AB180" s="11">
        <f t="shared" si="108"/>
        <v>855000</v>
      </c>
      <c r="AC180" s="24"/>
      <c r="AD180" s="26" t="str">
        <f t="shared" si="81"/>
        <v>NA</v>
      </c>
      <c r="AE180" s="26" t="str">
        <f t="shared" si="82"/>
        <v>NA</v>
      </c>
      <c r="AF180" s="26" t="str">
        <f t="shared" si="83"/>
        <v>NA</v>
      </c>
      <c r="AG180" s="26">
        <f t="shared" si="84"/>
        <v>0</v>
      </c>
      <c r="AH180" s="26">
        <f t="shared" si="85"/>
        <v>0</v>
      </c>
      <c r="AI180" s="26">
        <f t="shared" si="86"/>
        <v>0</v>
      </c>
      <c r="AJ180" s="26">
        <f t="shared" si="87"/>
        <v>0</v>
      </c>
      <c r="AK180" s="26">
        <f t="shared" si="88"/>
        <v>0</v>
      </c>
      <c r="AL180" s="26">
        <f t="shared" si="89"/>
        <v>0</v>
      </c>
      <c r="AM180" s="26">
        <f t="shared" si="90"/>
        <v>0</v>
      </c>
    </row>
    <row r="181" spans="1:39" ht="14.25">
      <c r="A181" s="5">
        <f t="shared" si="99"/>
        <v>172</v>
      </c>
      <c r="B181">
        <v>289.95412886709755</v>
      </c>
      <c r="C181" s="6" t="str">
        <f t="shared" si="75"/>
        <v>NA</v>
      </c>
      <c r="D181" s="7" t="str">
        <f t="shared" si="91"/>
        <v>NA</v>
      </c>
      <c r="E181" s="8" t="str">
        <f t="shared" si="76"/>
        <v>NA</v>
      </c>
      <c r="F181" s="8" t="str">
        <f t="shared" si="92"/>
        <v>NA</v>
      </c>
      <c r="G181" s="8" t="str">
        <f t="shared" si="77"/>
        <v>NA</v>
      </c>
      <c r="H181" s="8" t="str">
        <f t="shared" si="102"/>
        <v>NA</v>
      </c>
      <c r="I181" s="15" t="str">
        <f t="shared" si="93"/>
        <v>NA</v>
      </c>
      <c r="J181" s="15" t="str">
        <f t="shared" si="103"/>
        <v>NA</v>
      </c>
      <c r="K181" s="19"/>
      <c r="L181" s="8" t="str">
        <f t="shared" si="78"/>
        <v>NA</v>
      </c>
      <c r="M181" s="8" t="str">
        <f t="shared" si="104"/>
        <v>NA</v>
      </c>
      <c r="N181" s="15" t="str">
        <f t="shared" si="94"/>
        <v>NA</v>
      </c>
      <c r="O181" s="14" t="str">
        <f t="shared" si="105"/>
        <v>NA</v>
      </c>
      <c r="P181" s="8" t="str">
        <f t="shared" si="95"/>
        <v>NA</v>
      </c>
      <c r="Q181" s="13">
        <f t="shared" si="100"/>
        <v>171</v>
      </c>
      <c r="R181" s="10">
        <v>289.95412886709755</v>
      </c>
      <c r="S181" s="12">
        <f t="shared" si="101"/>
        <v>-0.02199999999999997</v>
      </c>
      <c r="T181" s="11">
        <f t="shared" si="96"/>
        <v>2983484.2851345628</v>
      </c>
      <c r="U181" s="11">
        <f t="shared" si="106"/>
        <v>7842189.885185492</v>
      </c>
      <c r="V181" s="11">
        <f t="shared" si="97"/>
        <v>1000</v>
      </c>
      <c r="W181" s="11">
        <f t="shared" si="98"/>
        <v>579667.8108168383</v>
      </c>
      <c r="X181" s="10">
        <f t="shared" si="79"/>
        <v>3.4488213839450337</v>
      </c>
      <c r="Y181" s="10">
        <f t="shared" si="107"/>
        <v>27049.76099436913</v>
      </c>
      <c r="AA181" s="11">
        <f t="shared" si="80"/>
        <v>5000</v>
      </c>
      <c r="AB181" s="11">
        <f t="shared" si="108"/>
        <v>860000</v>
      </c>
      <c r="AC181" s="24"/>
      <c r="AD181" s="26" t="str">
        <f t="shared" si="81"/>
        <v>NA</v>
      </c>
      <c r="AE181" s="26" t="str">
        <f t="shared" si="82"/>
        <v>NA</v>
      </c>
      <c r="AF181" s="26" t="str">
        <f t="shared" si="83"/>
        <v>NA</v>
      </c>
      <c r="AG181" s="26">
        <f t="shared" si="84"/>
        <v>0</v>
      </c>
      <c r="AH181" s="26">
        <f t="shared" si="85"/>
        <v>0</v>
      </c>
      <c r="AI181" s="26">
        <f t="shared" si="86"/>
        <v>0</v>
      </c>
      <c r="AJ181" s="26">
        <f t="shared" si="87"/>
        <v>0</v>
      </c>
      <c r="AK181" s="26">
        <f t="shared" si="88"/>
        <v>0</v>
      </c>
      <c r="AL181" s="26">
        <f t="shared" si="89"/>
        <v>0</v>
      </c>
      <c r="AM181" s="26">
        <f t="shared" si="90"/>
        <v>0</v>
      </c>
    </row>
    <row r="182" spans="1:39" ht="14.25">
      <c r="A182" s="5">
        <f t="shared" si="99"/>
        <v>173</v>
      </c>
      <c r="B182">
        <v>299.2326609908447</v>
      </c>
      <c r="C182" s="6" t="str">
        <f t="shared" si="75"/>
        <v>NA</v>
      </c>
      <c r="D182" s="7" t="str">
        <f t="shared" si="91"/>
        <v>NA</v>
      </c>
      <c r="E182" s="8" t="str">
        <f t="shared" si="76"/>
        <v>NA</v>
      </c>
      <c r="F182" s="8" t="str">
        <f t="shared" si="92"/>
        <v>NA</v>
      </c>
      <c r="G182" s="8" t="str">
        <f t="shared" si="77"/>
        <v>NA</v>
      </c>
      <c r="H182" s="8" t="str">
        <f t="shared" si="102"/>
        <v>NA</v>
      </c>
      <c r="I182" s="15" t="str">
        <f t="shared" si="93"/>
        <v>NA</v>
      </c>
      <c r="J182" s="15" t="str">
        <f t="shared" si="103"/>
        <v>NA</v>
      </c>
      <c r="K182" s="19"/>
      <c r="L182" s="8" t="str">
        <f t="shared" si="78"/>
        <v>NA</v>
      </c>
      <c r="M182" s="8" t="str">
        <f t="shared" si="104"/>
        <v>NA</v>
      </c>
      <c r="N182" s="15" t="str">
        <f t="shared" si="94"/>
        <v>NA</v>
      </c>
      <c r="O182" s="14" t="str">
        <f t="shared" si="105"/>
        <v>NA</v>
      </c>
      <c r="P182" s="8" t="str">
        <f t="shared" si="95"/>
        <v>NA</v>
      </c>
      <c r="Q182" s="13">
        <f t="shared" si="100"/>
        <v>172</v>
      </c>
      <c r="R182" s="10">
        <v>299.2326609908447</v>
      </c>
      <c r="S182" s="12">
        <f t="shared" si="101"/>
        <v>0.03200000000000006</v>
      </c>
      <c r="T182" s="11">
        <f t="shared" si="96"/>
        <v>3025840.3386987452</v>
      </c>
      <c r="U182" s="11">
        <f t="shared" si="106"/>
        <v>8094171.9615114285</v>
      </c>
      <c r="V182" s="11">
        <f t="shared" si="97"/>
        <v>1000</v>
      </c>
      <c r="W182" s="11">
        <f t="shared" si="98"/>
        <v>580667.8108168383</v>
      </c>
      <c r="X182" s="10">
        <f t="shared" si="79"/>
        <v>3.3418811859932496</v>
      </c>
      <c r="Y182" s="10">
        <f t="shared" si="107"/>
        <v>27053.102875555123</v>
      </c>
      <c r="AA182" s="11">
        <f t="shared" si="80"/>
        <v>5000</v>
      </c>
      <c r="AB182" s="11">
        <f t="shared" si="108"/>
        <v>865000</v>
      </c>
      <c r="AC182" s="24"/>
      <c r="AD182" s="26" t="str">
        <f t="shared" si="81"/>
        <v>NA</v>
      </c>
      <c r="AE182" s="26" t="str">
        <f t="shared" si="82"/>
        <v>NA</v>
      </c>
      <c r="AF182" s="26" t="str">
        <f t="shared" si="83"/>
        <v>NA</v>
      </c>
      <c r="AG182" s="26">
        <f t="shared" si="84"/>
        <v>0</v>
      </c>
      <c r="AH182" s="26">
        <f t="shared" si="85"/>
        <v>0</v>
      </c>
      <c r="AI182" s="26">
        <f t="shared" si="86"/>
        <v>0</v>
      </c>
      <c r="AJ182" s="26">
        <f t="shared" si="87"/>
        <v>0</v>
      </c>
      <c r="AK182" s="26">
        <f t="shared" si="88"/>
        <v>0</v>
      </c>
      <c r="AL182" s="26">
        <f t="shared" si="89"/>
        <v>0</v>
      </c>
      <c r="AM182" s="26">
        <f t="shared" si="90"/>
        <v>0</v>
      </c>
    </row>
    <row r="183" spans="1:39" ht="14.25">
      <c r="A183" s="5">
        <f t="shared" si="99"/>
        <v>174</v>
      </c>
      <c r="B183">
        <v>314.79275936236866</v>
      </c>
      <c r="C183" s="6" t="str">
        <f t="shared" si="75"/>
        <v>NA</v>
      </c>
      <c r="D183" s="7" t="str">
        <f t="shared" si="91"/>
        <v>NA</v>
      </c>
      <c r="E183" s="8" t="str">
        <f t="shared" si="76"/>
        <v>NA</v>
      </c>
      <c r="F183" s="8" t="str">
        <f t="shared" si="92"/>
        <v>NA</v>
      </c>
      <c r="G183" s="8" t="str">
        <f t="shared" si="77"/>
        <v>NA</v>
      </c>
      <c r="H183" s="8" t="str">
        <f t="shared" si="102"/>
        <v>NA</v>
      </c>
      <c r="I183" s="15" t="str">
        <f t="shared" si="93"/>
        <v>NA</v>
      </c>
      <c r="J183" s="15" t="str">
        <f t="shared" si="103"/>
        <v>NA</v>
      </c>
      <c r="K183" s="19"/>
      <c r="L183" s="8" t="str">
        <f t="shared" si="78"/>
        <v>NA</v>
      </c>
      <c r="M183" s="8" t="str">
        <f t="shared" si="104"/>
        <v>NA</v>
      </c>
      <c r="N183" s="15" t="str">
        <f t="shared" si="94"/>
        <v>NA</v>
      </c>
      <c r="O183" s="14" t="str">
        <f t="shared" si="105"/>
        <v>NA</v>
      </c>
      <c r="P183" s="8" t="str">
        <f t="shared" si="95"/>
        <v>NA</v>
      </c>
      <c r="Q183" s="13">
        <f t="shared" si="100"/>
        <v>173</v>
      </c>
      <c r="R183" s="10">
        <v>314.79275936236866</v>
      </c>
      <c r="S183" s="12">
        <f t="shared" si="101"/>
        <v>0.05200000000000013</v>
      </c>
      <c r="T183" s="11">
        <f t="shared" si="96"/>
        <v>3068725.8429324785</v>
      </c>
      <c r="U183" s="11">
        <f t="shared" si="106"/>
        <v>8516120.903510023</v>
      </c>
      <c r="V183" s="11">
        <f t="shared" si="97"/>
        <v>1000</v>
      </c>
      <c r="W183" s="11">
        <f t="shared" si="98"/>
        <v>581667.8108168383</v>
      </c>
      <c r="X183" s="10">
        <f t="shared" si="79"/>
        <v>3.176693142579134</v>
      </c>
      <c r="Y183" s="10">
        <f t="shared" si="107"/>
        <v>27056.279568697704</v>
      </c>
      <c r="AA183" s="11">
        <f t="shared" si="80"/>
        <v>5000</v>
      </c>
      <c r="AB183" s="11">
        <f t="shared" si="108"/>
        <v>870000</v>
      </c>
      <c r="AC183" s="24"/>
      <c r="AD183" s="26" t="str">
        <f t="shared" si="81"/>
        <v>NA</v>
      </c>
      <c r="AE183" s="26" t="str">
        <f t="shared" si="82"/>
        <v>NA</v>
      </c>
      <c r="AF183" s="26" t="str">
        <f t="shared" si="83"/>
        <v>NA</v>
      </c>
      <c r="AG183" s="26">
        <f t="shared" si="84"/>
        <v>0</v>
      </c>
      <c r="AH183" s="26">
        <f t="shared" si="85"/>
        <v>0</v>
      </c>
      <c r="AI183" s="26">
        <f t="shared" si="86"/>
        <v>0</v>
      </c>
      <c r="AJ183" s="26">
        <f t="shared" si="87"/>
        <v>0</v>
      </c>
      <c r="AK183" s="26">
        <f t="shared" si="88"/>
        <v>0</v>
      </c>
      <c r="AL183" s="26">
        <f t="shared" si="89"/>
        <v>0</v>
      </c>
      <c r="AM183" s="26">
        <f t="shared" si="90"/>
        <v>0</v>
      </c>
    </row>
    <row r="184" spans="1:39" ht="14.25">
      <c r="A184" s="5">
        <f t="shared" si="99"/>
        <v>175</v>
      </c>
      <c r="B184">
        <v>322.0329928277031</v>
      </c>
      <c r="C184" s="6" t="str">
        <f t="shared" si="75"/>
        <v>NA</v>
      </c>
      <c r="D184" s="7" t="str">
        <f t="shared" si="91"/>
        <v>NA</v>
      </c>
      <c r="E184" s="8" t="str">
        <f t="shared" si="76"/>
        <v>NA</v>
      </c>
      <c r="F184" s="8" t="str">
        <f t="shared" si="92"/>
        <v>NA</v>
      </c>
      <c r="G184" s="8" t="str">
        <f t="shared" si="77"/>
        <v>NA</v>
      </c>
      <c r="H184" s="8" t="str">
        <f t="shared" si="102"/>
        <v>NA</v>
      </c>
      <c r="I184" s="15" t="str">
        <f t="shared" si="93"/>
        <v>NA</v>
      </c>
      <c r="J184" s="15" t="str">
        <f t="shared" si="103"/>
        <v>NA</v>
      </c>
      <c r="K184" s="19"/>
      <c r="L184" s="8" t="str">
        <f t="shared" si="78"/>
        <v>NA</v>
      </c>
      <c r="M184" s="8" t="str">
        <f t="shared" si="104"/>
        <v>NA</v>
      </c>
      <c r="N184" s="15" t="str">
        <f t="shared" si="94"/>
        <v>NA</v>
      </c>
      <c r="O184" s="14" t="str">
        <f t="shared" si="105"/>
        <v>NA</v>
      </c>
      <c r="P184" s="8" t="str">
        <f t="shared" si="95"/>
        <v>NA</v>
      </c>
      <c r="Q184" s="13">
        <f t="shared" si="100"/>
        <v>174</v>
      </c>
      <c r="R184" s="10">
        <v>322.0329928277031</v>
      </c>
      <c r="S184" s="12">
        <f t="shared" si="101"/>
        <v>0.022999999999999833</v>
      </c>
      <c r="T184" s="11">
        <f t="shared" si="96"/>
        <v>3112147.4159691357</v>
      </c>
      <c r="U184" s="11">
        <f t="shared" si="106"/>
        <v>8713014.684290752</v>
      </c>
      <c r="V184" s="11">
        <f t="shared" si="97"/>
        <v>1000</v>
      </c>
      <c r="W184" s="11">
        <f t="shared" si="98"/>
        <v>582667.8108168383</v>
      </c>
      <c r="X184" s="10">
        <f t="shared" si="79"/>
        <v>3.1052718891291637</v>
      </c>
      <c r="Y184" s="10">
        <f t="shared" si="107"/>
        <v>27059.384840586834</v>
      </c>
      <c r="AA184" s="11">
        <f t="shared" si="80"/>
        <v>5000</v>
      </c>
      <c r="AB184" s="11">
        <f t="shared" si="108"/>
        <v>875000</v>
      </c>
      <c r="AC184" s="24"/>
      <c r="AD184" s="26" t="str">
        <f t="shared" si="81"/>
        <v>NA</v>
      </c>
      <c r="AE184" s="26" t="str">
        <f t="shared" si="82"/>
        <v>NA</v>
      </c>
      <c r="AF184" s="26" t="str">
        <f t="shared" si="83"/>
        <v>NA</v>
      </c>
      <c r="AG184" s="26">
        <f t="shared" si="84"/>
        <v>0</v>
      </c>
      <c r="AH184" s="26">
        <f t="shared" si="85"/>
        <v>0</v>
      </c>
      <c r="AI184" s="26">
        <f t="shared" si="86"/>
        <v>0</v>
      </c>
      <c r="AJ184" s="26">
        <f t="shared" si="87"/>
        <v>0</v>
      </c>
      <c r="AK184" s="26">
        <f t="shared" si="88"/>
        <v>0</v>
      </c>
      <c r="AL184" s="26">
        <f t="shared" si="89"/>
        <v>0</v>
      </c>
      <c r="AM184" s="26">
        <f t="shared" si="90"/>
        <v>0</v>
      </c>
    </row>
    <row r="185" spans="1:39" ht="14.25">
      <c r="A185" s="5">
        <f t="shared" si="99"/>
        <v>176</v>
      </c>
      <c r="B185">
        <v>345.86343429695313</v>
      </c>
      <c r="C185" s="6" t="str">
        <f t="shared" si="75"/>
        <v>NA</v>
      </c>
      <c r="D185" s="7" t="str">
        <f t="shared" si="91"/>
        <v>NA</v>
      </c>
      <c r="E185" s="8" t="str">
        <f t="shared" si="76"/>
        <v>NA</v>
      </c>
      <c r="F185" s="8" t="str">
        <f t="shared" si="92"/>
        <v>NA</v>
      </c>
      <c r="G185" s="8" t="str">
        <f t="shared" si="77"/>
        <v>NA</v>
      </c>
      <c r="H185" s="8" t="str">
        <f t="shared" si="102"/>
        <v>NA</v>
      </c>
      <c r="I185" s="15" t="str">
        <f t="shared" si="93"/>
        <v>NA</v>
      </c>
      <c r="J185" s="15" t="str">
        <f t="shared" si="103"/>
        <v>NA</v>
      </c>
      <c r="K185" s="19"/>
      <c r="L185" s="8" t="str">
        <f t="shared" si="78"/>
        <v>NA</v>
      </c>
      <c r="M185" s="8" t="str">
        <f t="shared" si="104"/>
        <v>NA</v>
      </c>
      <c r="N185" s="15" t="str">
        <f t="shared" si="94"/>
        <v>NA</v>
      </c>
      <c r="O185" s="14" t="str">
        <f t="shared" si="105"/>
        <v>NA</v>
      </c>
      <c r="P185" s="8" t="str">
        <f t="shared" si="95"/>
        <v>NA</v>
      </c>
      <c r="Q185" s="13">
        <f t="shared" si="100"/>
        <v>175</v>
      </c>
      <c r="R185" s="10">
        <v>345.86343429695313</v>
      </c>
      <c r="S185" s="12">
        <f t="shared" si="101"/>
        <v>0.07400000000000007</v>
      </c>
      <c r="T185" s="11">
        <f t="shared" si="96"/>
        <v>3156111.758668749</v>
      </c>
      <c r="U185" s="11">
        <f t="shared" si="106"/>
        <v>9358851.770928267</v>
      </c>
      <c r="V185" s="11">
        <f t="shared" si="97"/>
        <v>1000</v>
      </c>
      <c r="W185" s="11">
        <f t="shared" si="98"/>
        <v>583667.8108168383</v>
      </c>
      <c r="X185" s="10">
        <f t="shared" si="79"/>
        <v>2.891314608127713</v>
      </c>
      <c r="Y185" s="10">
        <f t="shared" si="107"/>
        <v>27062.276155194962</v>
      </c>
      <c r="AA185" s="11">
        <f t="shared" si="80"/>
        <v>5000</v>
      </c>
      <c r="AB185" s="11">
        <f t="shared" si="108"/>
        <v>880000</v>
      </c>
      <c r="AC185" s="24"/>
      <c r="AD185" s="26" t="str">
        <f t="shared" si="81"/>
        <v>NA</v>
      </c>
      <c r="AE185" s="26" t="str">
        <f t="shared" si="82"/>
        <v>NA</v>
      </c>
      <c r="AF185" s="26" t="str">
        <f t="shared" si="83"/>
        <v>NA</v>
      </c>
      <c r="AG185" s="26">
        <f t="shared" si="84"/>
        <v>0</v>
      </c>
      <c r="AH185" s="26">
        <f t="shared" si="85"/>
        <v>0</v>
      </c>
      <c r="AI185" s="26">
        <f t="shared" si="86"/>
        <v>0</v>
      </c>
      <c r="AJ185" s="26">
        <f t="shared" si="87"/>
        <v>0</v>
      </c>
      <c r="AK185" s="26">
        <f t="shared" si="88"/>
        <v>0</v>
      </c>
      <c r="AL185" s="26">
        <f t="shared" si="89"/>
        <v>0</v>
      </c>
      <c r="AM185" s="26">
        <f t="shared" si="90"/>
        <v>0</v>
      </c>
    </row>
    <row r="186" spans="1:39" ht="14.25">
      <c r="A186" s="5">
        <f t="shared" si="99"/>
        <v>177</v>
      </c>
      <c r="B186">
        <v>325.11162823913594</v>
      </c>
      <c r="C186" s="6" t="str">
        <f t="shared" si="75"/>
        <v>NA</v>
      </c>
      <c r="D186" s="7" t="str">
        <f t="shared" si="91"/>
        <v>NA</v>
      </c>
      <c r="E186" s="8" t="str">
        <f t="shared" si="76"/>
        <v>NA</v>
      </c>
      <c r="F186" s="8" t="str">
        <f t="shared" si="92"/>
        <v>NA</v>
      </c>
      <c r="G186" s="8" t="str">
        <f t="shared" si="77"/>
        <v>NA</v>
      </c>
      <c r="H186" s="8" t="str">
        <f t="shared" si="102"/>
        <v>NA</v>
      </c>
      <c r="I186" s="15" t="str">
        <f t="shared" si="93"/>
        <v>NA</v>
      </c>
      <c r="J186" s="15" t="str">
        <f t="shared" si="103"/>
        <v>NA</v>
      </c>
      <c r="K186" s="19"/>
      <c r="L186" s="8" t="str">
        <f t="shared" si="78"/>
        <v>NA</v>
      </c>
      <c r="M186" s="8" t="str">
        <f t="shared" si="104"/>
        <v>NA</v>
      </c>
      <c r="N186" s="15" t="str">
        <f t="shared" si="94"/>
        <v>NA</v>
      </c>
      <c r="O186" s="14" t="str">
        <f t="shared" si="105"/>
        <v>NA</v>
      </c>
      <c r="P186" s="8" t="str">
        <f t="shared" si="95"/>
        <v>NA</v>
      </c>
      <c r="Q186" s="13">
        <f t="shared" si="100"/>
        <v>176</v>
      </c>
      <c r="R186" s="10">
        <v>325.11162823913594</v>
      </c>
      <c r="S186" s="12">
        <f t="shared" si="101"/>
        <v>-0.06000000000000001</v>
      </c>
      <c r="T186" s="11">
        <f t="shared" si="96"/>
        <v>3200625.6556521095</v>
      </c>
      <c r="U186" s="11">
        <f t="shared" si="106"/>
        <v>8798260.66467257</v>
      </c>
      <c r="V186" s="11">
        <f t="shared" si="97"/>
        <v>1000</v>
      </c>
      <c r="W186" s="11">
        <f t="shared" si="98"/>
        <v>584667.8108168383</v>
      </c>
      <c r="X186" s="10">
        <f t="shared" si="79"/>
        <v>3.0758666043911838</v>
      </c>
      <c r="Y186" s="10">
        <f t="shared" si="107"/>
        <v>27065.352021799354</v>
      </c>
      <c r="AA186" s="11">
        <f t="shared" si="80"/>
        <v>5000</v>
      </c>
      <c r="AB186" s="11">
        <f t="shared" si="108"/>
        <v>885000</v>
      </c>
      <c r="AC186" s="24"/>
      <c r="AD186" s="26" t="str">
        <f t="shared" si="81"/>
        <v>NA</v>
      </c>
      <c r="AE186" s="26" t="str">
        <f t="shared" si="82"/>
        <v>NA</v>
      </c>
      <c r="AF186" s="26" t="str">
        <f t="shared" si="83"/>
        <v>NA</v>
      </c>
      <c r="AG186" s="26">
        <f t="shared" si="84"/>
        <v>0</v>
      </c>
      <c r="AH186" s="26">
        <f t="shared" si="85"/>
        <v>0</v>
      </c>
      <c r="AI186" s="26">
        <f t="shared" si="86"/>
        <v>0</v>
      </c>
      <c r="AJ186" s="26">
        <f t="shared" si="87"/>
        <v>0</v>
      </c>
      <c r="AK186" s="26">
        <f t="shared" si="88"/>
        <v>0</v>
      </c>
      <c r="AL186" s="26">
        <f t="shared" si="89"/>
        <v>0</v>
      </c>
      <c r="AM186" s="26">
        <f t="shared" si="90"/>
        <v>0</v>
      </c>
    </row>
    <row r="187" spans="1:39" ht="14.25">
      <c r="A187" s="5">
        <f t="shared" si="99"/>
        <v>178</v>
      </c>
      <c r="B187">
        <v>319.2596189308315</v>
      </c>
      <c r="C187" s="6" t="str">
        <f t="shared" si="75"/>
        <v>NA</v>
      </c>
      <c r="D187" s="7" t="str">
        <f t="shared" si="91"/>
        <v>NA</v>
      </c>
      <c r="E187" s="8" t="str">
        <f t="shared" si="76"/>
        <v>NA</v>
      </c>
      <c r="F187" s="8" t="str">
        <f t="shared" si="92"/>
        <v>NA</v>
      </c>
      <c r="G187" s="8" t="str">
        <f t="shared" si="77"/>
        <v>NA</v>
      </c>
      <c r="H187" s="8" t="str">
        <f t="shared" si="102"/>
        <v>NA</v>
      </c>
      <c r="I187" s="15" t="str">
        <f t="shared" si="93"/>
        <v>NA</v>
      </c>
      <c r="J187" s="15" t="str">
        <f t="shared" si="103"/>
        <v>NA</v>
      </c>
      <c r="K187" s="19"/>
      <c r="L187" s="8" t="str">
        <f t="shared" si="78"/>
        <v>NA</v>
      </c>
      <c r="M187" s="8" t="str">
        <f t="shared" si="104"/>
        <v>NA</v>
      </c>
      <c r="N187" s="15" t="str">
        <f t="shared" si="94"/>
        <v>NA</v>
      </c>
      <c r="O187" s="14" t="str">
        <f t="shared" si="105"/>
        <v>NA</v>
      </c>
      <c r="P187" s="8" t="str">
        <f t="shared" si="95"/>
        <v>NA</v>
      </c>
      <c r="Q187" s="13">
        <f t="shared" si="100"/>
        <v>177</v>
      </c>
      <c r="R187" s="10">
        <v>319.2596189308315</v>
      </c>
      <c r="S187" s="12">
        <f t="shared" si="101"/>
        <v>-0.017999999999999995</v>
      </c>
      <c r="T187" s="11">
        <f t="shared" si="96"/>
        <v>3245695.97634776</v>
      </c>
      <c r="U187" s="11">
        <f t="shared" si="106"/>
        <v>8640873.972708464</v>
      </c>
      <c r="V187" s="11">
        <f t="shared" si="97"/>
        <v>1000</v>
      </c>
      <c r="W187" s="11">
        <f t="shared" si="98"/>
        <v>585667.8108168383</v>
      </c>
      <c r="X187" s="10">
        <f t="shared" si="79"/>
        <v>3.132247051314851</v>
      </c>
      <c r="Y187" s="10">
        <f t="shared" si="107"/>
        <v>27068.48426885067</v>
      </c>
      <c r="AA187" s="11">
        <f t="shared" si="80"/>
        <v>5000</v>
      </c>
      <c r="AB187" s="11">
        <f t="shared" si="108"/>
        <v>890000</v>
      </c>
      <c r="AC187" s="24"/>
      <c r="AD187" s="26" t="str">
        <f t="shared" si="81"/>
        <v>NA</v>
      </c>
      <c r="AE187" s="26" t="str">
        <f t="shared" si="82"/>
        <v>NA</v>
      </c>
      <c r="AF187" s="26" t="str">
        <f t="shared" si="83"/>
        <v>NA</v>
      </c>
      <c r="AG187" s="26">
        <f t="shared" si="84"/>
        <v>0</v>
      </c>
      <c r="AH187" s="26">
        <f t="shared" si="85"/>
        <v>0</v>
      </c>
      <c r="AI187" s="26">
        <f t="shared" si="86"/>
        <v>0</v>
      </c>
      <c r="AJ187" s="26">
        <f t="shared" si="87"/>
        <v>0</v>
      </c>
      <c r="AK187" s="26">
        <f t="shared" si="88"/>
        <v>0</v>
      </c>
      <c r="AL187" s="26">
        <f t="shared" si="89"/>
        <v>0</v>
      </c>
      <c r="AM187" s="26">
        <f t="shared" si="90"/>
        <v>0</v>
      </c>
    </row>
    <row r="188" spans="1:39" ht="14.25">
      <c r="A188" s="5">
        <f t="shared" si="99"/>
        <v>179</v>
      </c>
      <c r="B188">
        <v>313.8322054090074</v>
      </c>
      <c r="C188" s="6" t="str">
        <f t="shared" si="75"/>
        <v>NA</v>
      </c>
      <c r="D188" s="7" t="str">
        <f t="shared" si="91"/>
        <v>NA</v>
      </c>
      <c r="E188" s="8" t="str">
        <f t="shared" si="76"/>
        <v>NA</v>
      </c>
      <c r="F188" s="8" t="str">
        <f t="shared" si="92"/>
        <v>NA</v>
      </c>
      <c r="G188" s="8" t="str">
        <f t="shared" si="77"/>
        <v>NA</v>
      </c>
      <c r="H188" s="8" t="str">
        <f t="shared" si="102"/>
        <v>NA</v>
      </c>
      <c r="I188" s="15" t="str">
        <f t="shared" si="93"/>
        <v>NA</v>
      </c>
      <c r="J188" s="15" t="str">
        <f t="shared" si="103"/>
        <v>NA</v>
      </c>
      <c r="K188" s="19"/>
      <c r="L188" s="8" t="str">
        <f t="shared" si="78"/>
        <v>NA</v>
      </c>
      <c r="M188" s="8" t="str">
        <f t="shared" si="104"/>
        <v>NA</v>
      </c>
      <c r="N188" s="15" t="str">
        <f t="shared" si="94"/>
        <v>NA</v>
      </c>
      <c r="O188" s="14" t="str">
        <f t="shared" si="105"/>
        <v>NA</v>
      </c>
      <c r="P188" s="8" t="str">
        <f t="shared" si="95"/>
        <v>NA</v>
      </c>
      <c r="Q188" s="13">
        <f t="shared" si="100"/>
        <v>178</v>
      </c>
      <c r="R188" s="10">
        <v>313.8322054090074</v>
      </c>
      <c r="S188" s="12">
        <f t="shared" si="101"/>
        <v>-0.016999999999999956</v>
      </c>
      <c r="T188" s="11">
        <f t="shared" si="96"/>
        <v>3291329.6760521075</v>
      </c>
      <c r="U188" s="11">
        <f t="shared" si="106"/>
        <v>8494962.11517242</v>
      </c>
      <c r="V188" s="11">
        <f t="shared" si="97"/>
        <v>1000</v>
      </c>
      <c r="W188" s="11">
        <f t="shared" si="98"/>
        <v>586667.8108168383</v>
      </c>
      <c r="X188" s="10">
        <f t="shared" si="79"/>
        <v>3.1864161254474577</v>
      </c>
      <c r="Y188" s="10">
        <f t="shared" si="107"/>
        <v>27071.670684976118</v>
      </c>
      <c r="AA188" s="11">
        <f t="shared" si="80"/>
        <v>5000</v>
      </c>
      <c r="AB188" s="11">
        <f t="shared" si="108"/>
        <v>895000</v>
      </c>
      <c r="AC188" s="24"/>
      <c r="AD188" s="26" t="str">
        <f t="shared" si="81"/>
        <v>NA</v>
      </c>
      <c r="AE188" s="26" t="str">
        <f t="shared" si="82"/>
        <v>NA</v>
      </c>
      <c r="AF188" s="26" t="str">
        <f t="shared" si="83"/>
        <v>NA</v>
      </c>
      <c r="AG188" s="26">
        <f t="shared" si="84"/>
        <v>0</v>
      </c>
      <c r="AH188" s="26">
        <f t="shared" si="85"/>
        <v>0</v>
      </c>
      <c r="AI188" s="26">
        <f t="shared" si="86"/>
        <v>0</v>
      </c>
      <c r="AJ188" s="26">
        <f t="shared" si="87"/>
        <v>0</v>
      </c>
      <c r="AK188" s="26">
        <f t="shared" si="88"/>
        <v>0</v>
      </c>
      <c r="AL188" s="26">
        <f t="shared" si="89"/>
        <v>0</v>
      </c>
      <c r="AM188" s="26">
        <f t="shared" si="90"/>
        <v>0</v>
      </c>
    </row>
    <row r="189" spans="1:39" ht="14.25">
      <c r="A189" s="5">
        <f t="shared" si="99"/>
        <v>180</v>
      </c>
      <c r="B189">
        <v>297.82676293314796</v>
      </c>
      <c r="C189" s="6" t="str">
        <f t="shared" si="75"/>
        <v>NA</v>
      </c>
      <c r="D189" s="7" t="str">
        <f t="shared" si="91"/>
        <v>NA</v>
      </c>
      <c r="E189" s="8" t="str">
        <f t="shared" si="76"/>
        <v>NA</v>
      </c>
      <c r="F189" s="8" t="str">
        <f t="shared" si="92"/>
        <v>NA</v>
      </c>
      <c r="G189" s="8" t="str">
        <f t="shared" si="77"/>
        <v>NA</v>
      </c>
      <c r="H189" s="8" t="str">
        <f t="shared" si="102"/>
        <v>NA</v>
      </c>
      <c r="I189" s="15" t="str">
        <f t="shared" si="93"/>
        <v>NA</v>
      </c>
      <c r="J189" s="15" t="str">
        <f t="shared" si="103"/>
        <v>NA</v>
      </c>
      <c r="K189" s="19"/>
      <c r="L189" s="8" t="str">
        <f t="shared" si="78"/>
        <v>NA</v>
      </c>
      <c r="M189" s="8" t="str">
        <f t="shared" si="104"/>
        <v>NA</v>
      </c>
      <c r="N189" s="15" t="str">
        <f t="shared" si="94"/>
        <v>NA</v>
      </c>
      <c r="O189" s="14" t="str">
        <f t="shared" si="105"/>
        <v>NA</v>
      </c>
      <c r="P189" s="8" t="str">
        <f t="shared" si="95"/>
        <v>NA</v>
      </c>
      <c r="Q189" s="13">
        <f t="shared" si="100"/>
        <v>179</v>
      </c>
      <c r="R189" s="10">
        <v>297.82676293314796</v>
      </c>
      <c r="S189" s="12">
        <f t="shared" si="101"/>
        <v>-0.051000000000000115</v>
      </c>
      <c r="T189" s="11">
        <f t="shared" si="96"/>
        <v>3337533.797002759</v>
      </c>
      <c r="U189" s="11">
        <f t="shared" si="106"/>
        <v>8062668.047298625</v>
      </c>
      <c r="V189" s="11">
        <f t="shared" si="97"/>
        <v>1000</v>
      </c>
      <c r="W189" s="11">
        <f t="shared" si="98"/>
        <v>587667.8108168383</v>
      </c>
      <c r="X189" s="10">
        <f t="shared" si="79"/>
        <v>3.357656612694898</v>
      </c>
      <c r="Y189" s="10">
        <f t="shared" si="107"/>
        <v>27075.02834158881</v>
      </c>
      <c r="AA189" s="11">
        <f t="shared" si="80"/>
        <v>5000</v>
      </c>
      <c r="AB189" s="11">
        <f t="shared" si="108"/>
        <v>900000</v>
      </c>
      <c r="AC189" s="24"/>
      <c r="AD189" s="26" t="str">
        <f t="shared" si="81"/>
        <v>NA</v>
      </c>
      <c r="AE189" s="26" t="str">
        <f t="shared" si="82"/>
        <v>NA</v>
      </c>
      <c r="AF189" s="26" t="str">
        <f t="shared" si="83"/>
        <v>NA</v>
      </c>
      <c r="AG189" s="26">
        <f t="shared" si="84"/>
        <v>0</v>
      </c>
      <c r="AH189" s="26">
        <f t="shared" si="85"/>
        <v>0</v>
      </c>
      <c r="AI189" s="26">
        <f t="shared" si="86"/>
        <v>0</v>
      </c>
      <c r="AJ189" s="26">
        <f t="shared" si="87"/>
        <v>0</v>
      </c>
      <c r="AK189" s="26">
        <f t="shared" si="88"/>
        <v>0</v>
      </c>
      <c r="AL189" s="26">
        <f t="shared" si="89"/>
        <v>0</v>
      </c>
      <c r="AM189" s="26">
        <f t="shared" si="90"/>
        <v>0</v>
      </c>
    </row>
    <row r="190" spans="1:39" ht="14.25">
      <c r="A190" s="5">
        <f t="shared" si="99"/>
        <v>181</v>
      </c>
      <c r="B190">
        <v>274.2984486614293</v>
      </c>
      <c r="C190" s="6" t="str">
        <f t="shared" si="75"/>
        <v>NA</v>
      </c>
      <c r="D190" s="7" t="str">
        <f t="shared" si="91"/>
        <v>NA</v>
      </c>
      <c r="E190" s="8" t="str">
        <f t="shared" si="76"/>
        <v>NA</v>
      </c>
      <c r="F190" s="8" t="str">
        <f t="shared" si="92"/>
        <v>NA</v>
      </c>
      <c r="G190" s="8" t="str">
        <f t="shared" si="77"/>
        <v>NA</v>
      </c>
      <c r="H190" s="8" t="str">
        <f t="shared" si="102"/>
        <v>NA</v>
      </c>
      <c r="I190" s="15" t="str">
        <f t="shared" si="93"/>
        <v>NA</v>
      </c>
      <c r="J190" s="15" t="str">
        <f t="shared" si="103"/>
        <v>NA</v>
      </c>
      <c r="K190" s="19"/>
      <c r="L190" s="8" t="str">
        <f t="shared" si="78"/>
        <v>NA</v>
      </c>
      <c r="M190" s="8" t="str">
        <f t="shared" si="104"/>
        <v>NA</v>
      </c>
      <c r="N190" s="15" t="str">
        <f t="shared" si="94"/>
        <v>NA</v>
      </c>
      <c r="O190" s="14" t="str">
        <f t="shared" si="105"/>
        <v>NA</v>
      </c>
      <c r="P190" s="8" t="str">
        <f t="shared" si="95"/>
        <v>NA</v>
      </c>
      <c r="Q190" s="13">
        <f t="shared" si="100"/>
        <v>180</v>
      </c>
      <c r="R190" s="10">
        <v>274.2984486614293</v>
      </c>
      <c r="S190" s="12">
        <f t="shared" si="101"/>
        <v>-0.07899999999999995</v>
      </c>
      <c r="T190" s="11">
        <f t="shared" si="96"/>
        <v>3384315.4694652935</v>
      </c>
      <c r="U190" s="11">
        <f t="shared" si="106"/>
        <v>7426638.271562034</v>
      </c>
      <c r="V190" s="11">
        <f t="shared" si="97"/>
        <v>1000</v>
      </c>
      <c r="W190" s="11">
        <f t="shared" si="98"/>
        <v>588667.8108168383</v>
      </c>
      <c r="X190" s="10">
        <f t="shared" si="79"/>
        <v>3.645664074587294</v>
      </c>
      <c r="Y190" s="10">
        <f t="shared" si="107"/>
        <v>27078.674005663397</v>
      </c>
      <c r="AA190" s="11">
        <f t="shared" si="80"/>
        <v>5000</v>
      </c>
      <c r="AB190" s="11">
        <f t="shared" si="108"/>
        <v>905000</v>
      </c>
      <c r="AC190" s="24"/>
      <c r="AD190" s="26" t="str">
        <f t="shared" si="81"/>
        <v>NA</v>
      </c>
      <c r="AE190" s="26" t="str">
        <f t="shared" si="82"/>
        <v>NA</v>
      </c>
      <c r="AF190" s="26" t="str">
        <f t="shared" si="83"/>
        <v>NA</v>
      </c>
      <c r="AG190" s="26">
        <f t="shared" si="84"/>
        <v>0</v>
      </c>
      <c r="AH190" s="26">
        <f t="shared" si="85"/>
        <v>0</v>
      </c>
      <c r="AI190" s="26">
        <f t="shared" si="86"/>
        <v>0</v>
      </c>
      <c r="AJ190" s="26">
        <f t="shared" si="87"/>
        <v>0</v>
      </c>
      <c r="AK190" s="26">
        <f t="shared" si="88"/>
        <v>0</v>
      </c>
      <c r="AL190" s="26">
        <f t="shared" si="89"/>
        <v>0</v>
      </c>
      <c r="AM190" s="26">
        <f t="shared" si="90"/>
        <v>0</v>
      </c>
    </row>
    <row r="191" spans="1:39" ht="14.25">
      <c r="A191" s="5">
        <f t="shared" si="99"/>
        <v>182</v>
      </c>
      <c r="B191">
        <v>259.7606308823735</v>
      </c>
      <c r="C191" s="6" t="str">
        <f t="shared" si="75"/>
        <v>NA</v>
      </c>
      <c r="D191" s="7" t="str">
        <f t="shared" si="91"/>
        <v>NA</v>
      </c>
      <c r="E191" s="8" t="str">
        <f t="shared" si="76"/>
        <v>NA</v>
      </c>
      <c r="F191" s="8" t="str">
        <f t="shared" si="92"/>
        <v>NA</v>
      </c>
      <c r="G191" s="8" t="str">
        <f t="shared" si="77"/>
        <v>NA</v>
      </c>
      <c r="H191" s="8" t="str">
        <f t="shared" si="102"/>
        <v>NA</v>
      </c>
      <c r="I191" s="15" t="str">
        <f t="shared" si="93"/>
        <v>NA</v>
      </c>
      <c r="J191" s="15" t="str">
        <f t="shared" si="103"/>
        <v>NA</v>
      </c>
      <c r="K191" s="19"/>
      <c r="L191" s="8" t="str">
        <f t="shared" si="78"/>
        <v>NA</v>
      </c>
      <c r="M191" s="8" t="str">
        <f t="shared" si="104"/>
        <v>NA</v>
      </c>
      <c r="N191" s="15" t="str">
        <f t="shared" si="94"/>
        <v>NA</v>
      </c>
      <c r="O191" s="14" t="str">
        <f t="shared" si="105"/>
        <v>NA</v>
      </c>
      <c r="P191" s="8" t="str">
        <f t="shared" si="95"/>
        <v>NA</v>
      </c>
      <c r="Q191" s="13">
        <f t="shared" si="100"/>
        <v>181</v>
      </c>
      <c r="R191" s="10">
        <v>259.7606308823735</v>
      </c>
      <c r="S191" s="12">
        <f t="shared" si="101"/>
        <v>-0.05300000000000012</v>
      </c>
      <c r="T191" s="11">
        <f t="shared" si="96"/>
        <v>3431681.9128336087</v>
      </c>
      <c r="U191" s="11">
        <f t="shared" si="106"/>
        <v>7033973.4431692455</v>
      </c>
      <c r="V191" s="11">
        <f t="shared" si="97"/>
        <v>1000</v>
      </c>
      <c r="W191" s="11">
        <f t="shared" si="98"/>
        <v>589667.8108168383</v>
      </c>
      <c r="X191" s="10">
        <f t="shared" si="79"/>
        <v>3.8496980724258654</v>
      </c>
      <c r="Y191" s="10">
        <f t="shared" si="107"/>
        <v>27082.523703735824</v>
      </c>
      <c r="AA191" s="11">
        <f t="shared" si="80"/>
        <v>5000</v>
      </c>
      <c r="AB191" s="11">
        <f t="shared" si="108"/>
        <v>910000</v>
      </c>
      <c r="AC191" s="24"/>
      <c r="AD191" s="26" t="str">
        <f t="shared" si="81"/>
        <v>NA</v>
      </c>
      <c r="AE191" s="26" t="str">
        <f t="shared" si="82"/>
        <v>NA</v>
      </c>
      <c r="AF191" s="26" t="str">
        <f t="shared" si="83"/>
        <v>NA</v>
      </c>
      <c r="AG191" s="26">
        <f t="shared" si="84"/>
        <v>0</v>
      </c>
      <c r="AH191" s="26">
        <f t="shared" si="85"/>
        <v>0</v>
      </c>
      <c r="AI191" s="26">
        <f t="shared" si="86"/>
        <v>0</v>
      </c>
      <c r="AJ191" s="26">
        <f t="shared" si="87"/>
        <v>0</v>
      </c>
      <c r="AK191" s="26">
        <f t="shared" si="88"/>
        <v>0</v>
      </c>
      <c r="AL191" s="26">
        <f t="shared" si="89"/>
        <v>0</v>
      </c>
      <c r="AM191" s="26">
        <f t="shared" si="90"/>
        <v>0</v>
      </c>
    </row>
    <row r="192" spans="1:39" ht="14.25">
      <c r="A192" s="5">
        <f t="shared" si="99"/>
        <v>183</v>
      </c>
      <c r="B192">
        <v>253.52637574119655</v>
      </c>
      <c r="C192" s="6" t="str">
        <f t="shared" si="75"/>
        <v>NA</v>
      </c>
      <c r="D192" s="7" t="str">
        <f t="shared" si="91"/>
        <v>NA</v>
      </c>
      <c r="E192" s="8" t="str">
        <f t="shared" si="76"/>
        <v>NA</v>
      </c>
      <c r="F192" s="8" t="str">
        <f t="shared" si="92"/>
        <v>NA</v>
      </c>
      <c r="G192" s="8" t="str">
        <f t="shared" si="77"/>
        <v>NA</v>
      </c>
      <c r="H192" s="8" t="str">
        <f t="shared" si="102"/>
        <v>NA</v>
      </c>
      <c r="I192" s="15" t="str">
        <f t="shared" si="93"/>
        <v>NA</v>
      </c>
      <c r="J192" s="15" t="str">
        <f t="shared" si="103"/>
        <v>NA</v>
      </c>
      <c r="K192" s="19"/>
      <c r="L192" s="8" t="str">
        <f t="shared" si="78"/>
        <v>NA</v>
      </c>
      <c r="M192" s="8" t="str">
        <f t="shared" si="104"/>
        <v>NA</v>
      </c>
      <c r="N192" s="15" t="str">
        <f t="shared" si="94"/>
        <v>NA</v>
      </c>
      <c r="O192" s="14" t="str">
        <f t="shared" si="105"/>
        <v>NA</v>
      </c>
      <c r="P192" s="8" t="str">
        <f t="shared" si="95"/>
        <v>NA</v>
      </c>
      <c r="Q192" s="13">
        <f t="shared" si="100"/>
        <v>182</v>
      </c>
      <c r="R192" s="10">
        <v>253.52637574119655</v>
      </c>
      <c r="S192" s="12">
        <f t="shared" si="101"/>
        <v>-0.02399999999999998</v>
      </c>
      <c r="T192" s="11">
        <f t="shared" si="96"/>
        <v>3479640.4367440282</v>
      </c>
      <c r="U192" s="11">
        <f t="shared" si="106"/>
        <v>6866134.080533183</v>
      </c>
      <c r="V192" s="11">
        <f t="shared" si="97"/>
        <v>1000</v>
      </c>
      <c r="W192" s="11">
        <f t="shared" si="98"/>
        <v>590667.8108168383</v>
      </c>
      <c r="X192" s="10">
        <f t="shared" si="79"/>
        <v>3.944362779124862</v>
      </c>
      <c r="Y192" s="10">
        <f t="shared" si="107"/>
        <v>27086.46806651495</v>
      </c>
      <c r="AA192" s="11">
        <f t="shared" si="80"/>
        <v>5000</v>
      </c>
      <c r="AB192" s="11">
        <f t="shared" si="108"/>
        <v>915000</v>
      </c>
      <c r="AC192" s="24"/>
      <c r="AD192" s="26" t="str">
        <f t="shared" si="81"/>
        <v>NA</v>
      </c>
      <c r="AE192" s="26" t="str">
        <f t="shared" si="82"/>
        <v>NA</v>
      </c>
      <c r="AF192" s="26" t="str">
        <f t="shared" si="83"/>
        <v>NA</v>
      </c>
      <c r="AG192" s="26">
        <f t="shared" si="84"/>
        <v>0</v>
      </c>
      <c r="AH192" s="26">
        <f t="shared" si="85"/>
        <v>0</v>
      </c>
      <c r="AI192" s="26">
        <f t="shared" si="86"/>
        <v>0</v>
      </c>
      <c r="AJ192" s="26">
        <f t="shared" si="87"/>
        <v>0</v>
      </c>
      <c r="AK192" s="26">
        <f t="shared" si="88"/>
        <v>0</v>
      </c>
      <c r="AL192" s="26">
        <f t="shared" si="89"/>
        <v>0</v>
      </c>
      <c r="AM192" s="26">
        <f t="shared" si="90"/>
        <v>0</v>
      </c>
    </row>
    <row r="193" spans="1:39" ht="14.25">
      <c r="A193" s="5">
        <f t="shared" si="99"/>
        <v>184</v>
      </c>
      <c r="B193">
        <v>241.1035833298779</v>
      </c>
      <c r="C193" s="6" t="str">
        <f t="shared" si="75"/>
        <v>NA</v>
      </c>
      <c r="D193" s="7" t="str">
        <f t="shared" si="91"/>
        <v>NA</v>
      </c>
      <c r="E193" s="8" t="str">
        <f t="shared" si="76"/>
        <v>NA</v>
      </c>
      <c r="F193" s="8" t="str">
        <f t="shared" si="92"/>
        <v>NA</v>
      </c>
      <c r="G193" s="8" t="str">
        <f t="shared" si="77"/>
        <v>NA</v>
      </c>
      <c r="H193" s="8" t="str">
        <f t="shared" si="102"/>
        <v>NA</v>
      </c>
      <c r="I193" s="15" t="str">
        <f t="shared" si="93"/>
        <v>NA</v>
      </c>
      <c r="J193" s="15" t="str">
        <f t="shared" si="103"/>
        <v>NA</v>
      </c>
      <c r="K193" s="19"/>
      <c r="L193" s="8" t="str">
        <f t="shared" si="78"/>
        <v>NA</v>
      </c>
      <c r="M193" s="8" t="str">
        <f t="shared" si="104"/>
        <v>NA</v>
      </c>
      <c r="N193" s="15" t="str">
        <f t="shared" si="94"/>
        <v>NA</v>
      </c>
      <c r="O193" s="14" t="str">
        <f t="shared" si="105"/>
        <v>NA</v>
      </c>
      <c r="P193" s="8" t="str">
        <f t="shared" si="95"/>
        <v>NA</v>
      </c>
      <c r="Q193" s="13">
        <f t="shared" si="100"/>
        <v>183</v>
      </c>
      <c r="R193" s="10">
        <v>241.1035833298779</v>
      </c>
      <c r="S193" s="12">
        <f t="shared" si="101"/>
        <v>-0.049000000000000085</v>
      </c>
      <c r="T193" s="11">
        <f t="shared" si="96"/>
        <v>3528198.4422033294</v>
      </c>
      <c r="U193" s="11">
        <f t="shared" si="106"/>
        <v>6530644.510587057</v>
      </c>
      <c r="V193" s="11">
        <f t="shared" si="97"/>
        <v>1000</v>
      </c>
      <c r="W193" s="11">
        <f t="shared" si="98"/>
        <v>591667.8108168383</v>
      </c>
      <c r="X193" s="10">
        <f t="shared" si="79"/>
        <v>4.147594930730665</v>
      </c>
      <c r="Y193" s="10">
        <f t="shared" si="107"/>
        <v>27090.61566144568</v>
      </c>
      <c r="AA193" s="11">
        <f t="shared" si="80"/>
        <v>5000</v>
      </c>
      <c r="AB193" s="11">
        <f t="shared" si="108"/>
        <v>920000</v>
      </c>
      <c r="AC193" s="24"/>
      <c r="AD193" s="26" t="str">
        <f t="shared" si="81"/>
        <v>NA</v>
      </c>
      <c r="AE193" s="26" t="str">
        <f t="shared" si="82"/>
        <v>NA</v>
      </c>
      <c r="AF193" s="26" t="str">
        <f t="shared" si="83"/>
        <v>NA</v>
      </c>
      <c r="AG193" s="26">
        <f t="shared" si="84"/>
        <v>0</v>
      </c>
      <c r="AH193" s="26">
        <f t="shared" si="85"/>
        <v>0</v>
      </c>
      <c r="AI193" s="26">
        <f t="shared" si="86"/>
        <v>0</v>
      </c>
      <c r="AJ193" s="26">
        <f t="shared" si="87"/>
        <v>0</v>
      </c>
      <c r="AK193" s="26">
        <f t="shared" si="88"/>
        <v>0</v>
      </c>
      <c r="AL193" s="26">
        <f t="shared" si="89"/>
        <v>0</v>
      </c>
      <c r="AM193" s="26">
        <f t="shared" si="90"/>
        <v>0</v>
      </c>
    </row>
    <row r="194" spans="1:39" ht="14.25">
      <c r="A194" s="5">
        <f t="shared" si="99"/>
        <v>185</v>
      </c>
      <c r="B194">
        <v>255.3286947463407</v>
      </c>
      <c r="C194" s="6" t="str">
        <f t="shared" si="75"/>
        <v>NA</v>
      </c>
      <c r="D194" s="7" t="str">
        <f t="shared" si="91"/>
        <v>NA</v>
      </c>
      <c r="E194" s="8" t="str">
        <f t="shared" si="76"/>
        <v>NA</v>
      </c>
      <c r="F194" s="8" t="str">
        <f t="shared" si="92"/>
        <v>NA</v>
      </c>
      <c r="G194" s="8" t="str">
        <f t="shared" si="77"/>
        <v>NA</v>
      </c>
      <c r="H194" s="8" t="str">
        <f t="shared" si="102"/>
        <v>NA</v>
      </c>
      <c r="I194" s="15" t="str">
        <f t="shared" si="93"/>
        <v>NA</v>
      </c>
      <c r="J194" s="15" t="str">
        <f t="shared" si="103"/>
        <v>NA</v>
      </c>
      <c r="K194" s="19"/>
      <c r="L194" s="8" t="str">
        <f t="shared" si="78"/>
        <v>NA</v>
      </c>
      <c r="M194" s="8" t="str">
        <f t="shared" si="104"/>
        <v>NA</v>
      </c>
      <c r="N194" s="15" t="str">
        <f t="shared" si="94"/>
        <v>NA</v>
      </c>
      <c r="O194" s="14" t="str">
        <f t="shared" si="105"/>
        <v>NA</v>
      </c>
      <c r="P194" s="8" t="str">
        <f t="shared" si="95"/>
        <v>NA</v>
      </c>
      <c r="Q194" s="13">
        <f t="shared" si="100"/>
        <v>184</v>
      </c>
      <c r="R194" s="10">
        <v>255.3286947463407</v>
      </c>
      <c r="S194" s="12">
        <f t="shared" si="101"/>
        <v>0.059</v>
      </c>
      <c r="T194" s="11">
        <f t="shared" si="96"/>
        <v>3577363.4227308705</v>
      </c>
      <c r="U194" s="11">
        <f t="shared" si="106"/>
        <v>6917011.536711693</v>
      </c>
      <c r="V194" s="11">
        <f t="shared" si="97"/>
        <v>1000</v>
      </c>
      <c r="W194" s="11">
        <f t="shared" si="98"/>
        <v>592667.8108168383</v>
      </c>
      <c r="X194" s="10">
        <f t="shared" si="79"/>
        <v>3.9165202367617233</v>
      </c>
      <c r="Y194" s="10">
        <f t="shared" si="107"/>
        <v>27094.532181682443</v>
      </c>
      <c r="AA194" s="11">
        <f t="shared" si="80"/>
        <v>5000</v>
      </c>
      <c r="AB194" s="11">
        <f t="shared" si="108"/>
        <v>925000</v>
      </c>
      <c r="AC194" s="24"/>
      <c r="AD194" s="26" t="str">
        <f t="shared" si="81"/>
        <v>NA</v>
      </c>
      <c r="AE194" s="26" t="str">
        <f t="shared" si="82"/>
        <v>NA</v>
      </c>
      <c r="AF194" s="26" t="str">
        <f t="shared" si="83"/>
        <v>NA</v>
      </c>
      <c r="AG194" s="26">
        <f t="shared" si="84"/>
        <v>0</v>
      </c>
      <c r="AH194" s="26">
        <f t="shared" si="85"/>
        <v>0</v>
      </c>
      <c r="AI194" s="26">
        <f t="shared" si="86"/>
        <v>0</v>
      </c>
      <c r="AJ194" s="26">
        <f t="shared" si="87"/>
        <v>0</v>
      </c>
      <c r="AK194" s="26">
        <f t="shared" si="88"/>
        <v>0</v>
      </c>
      <c r="AL194" s="26">
        <f t="shared" si="89"/>
        <v>0</v>
      </c>
      <c r="AM194" s="26">
        <f t="shared" si="90"/>
        <v>0</v>
      </c>
    </row>
    <row r="195" spans="1:39" ht="14.25">
      <c r="A195" s="5">
        <f t="shared" si="99"/>
        <v>186</v>
      </c>
      <c r="B195">
        <v>246.13686173547242</v>
      </c>
      <c r="C195" s="6" t="str">
        <f t="shared" si="75"/>
        <v>NA</v>
      </c>
      <c r="D195" s="7" t="str">
        <f t="shared" si="91"/>
        <v>NA</v>
      </c>
      <c r="E195" s="8" t="str">
        <f t="shared" si="76"/>
        <v>NA</v>
      </c>
      <c r="F195" s="8" t="str">
        <f t="shared" si="92"/>
        <v>NA</v>
      </c>
      <c r="G195" s="8" t="str">
        <f t="shared" si="77"/>
        <v>NA</v>
      </c>
      <c r="H195" s="8" t="str">
        <f t="shared" si="102"/>
        <v>NA</v>
      </c>
      <c r="I195" s="15" t="str">
        <f t="shared" si="93"/>
        <v>NA</v>
      </c>
      <c r="J195" s="15" t="str">
        <f t="shared" si="103"/>
        <v>NA</v>
      </c>
      <c r="K195" s="19"/>
      <c r="L195" s="8" t="str">
        <f t="shared" si="78"/>
        <v>NA</v>
      </c>
      <c r="M195" s="8" t="str">
        <f t="shared" si="104"/>
        <v>NA</v>
      </c>
      <c r="N195" s="15" t="str">
        <f t="shared" si="94"/>
        <v>NA</v>
      </c>
      <c r="O195" s="14" t="str">
        <f t="shared" si="105"/>
        <v>NA</v>
      </c>
      <c r="P195" s="8" t="str">
        <f t="shared" si="95"/>
        <v>NA</v>
      </c>
      <c r="Q195" s="13">
        <f t="shared" si="100"/>
        <v>185</v>
      </c>
      <c r="R195" s="10">
        <v>246.13686173547242</v>
      </c>
      <c r="S195" s="12">
        <f t="shared" si="101"/>
        <v>-0.036000000000000004</v>
      </c>
      <c r="T195" s="11">
        <f t="shared" si="96"/>
        <v>3627142.9655150063</v>
      </c>
      <c r="U195" s="11">
        <f t="shared" si="106"/>
        <v>6668963.121390072</v>
      </c>
      <c r="V195" s="11">
        <f t="shared" si="97"/>
        <v>1000</v>
      </c>
      <c r="W195" s="11">
        <f t="shared" si="98"/>
        <v>593667.8108168383</v>
      </c>
      <c r="X195" s="10">
        <f t="shared" si="79"/>
        <v>4.062780328590999</v>
      </c>
      <c r="Y195" s="10">
        <f t="shared" si="107"/>
        <v>27098.594962011033</v>
      </c>
      <c r="AA195" s="11">
        <f t="shared" si="80"/>
        <v>5000</v>
      </c>
      <c r="AB195" s="11">
        <f t="shared" si="108"/>
        <v>930000</v>
      </c>
      <c r="AC195" s="24"/>
      <c r="AD195" s="26" t="str">
        <f t="shared" si="81"/>
        <v>NA</v>
      </c>
      <c r="AE195" s="26" t="str">
        <f t="shared" si="82"/>
        <v>NA</v>
      </c>
      <c r="AF195" s="26" t="str">
        <f t="shared" si="83"/>
        <v>NA</v>
      </c>
      <c r="AG195" s="26">
        <f t="shared" si="84"/>
        <v>0</v>
      </c>
      <c r="AH195" s="26">
        <f t="shared" si="85"/>
        <v>0</v>
      </c>
      <c r="AI195" s="26">
        <f t="shared" si="86"/>
        <v>0</v>
      </c>
      <c r="AJ195" s="26">
        <f t="shared" si="87"/>
        <v>0</v>
      </c>
      <c r="AK195" s="26">
        <f t="shared" si="88"/>
        <v>0</v>
      </c>
      <c r="AL195" s="26">
        <f t="shared" si="89"/>
        <v>0</v>
      </c>
      <c r="AM195" s="26">
        <f t="shared" si="90"/>
        <v>0</v>
      </c>
    </row>
    <row r="196" spans="1:39" ht="14.25">
      <c r="A196" s="5">
        <f t="shared" si="99"/>
        <v>187</v>
      </c>
      <c r="B196">
        <v>254.5055150344785</v>
      </c>
      <c r="C196" s="6" t="str">
        <f t="shared" si="75"/>
        <v>NA</v>
      </c>
      <c r="D196" s="7" t="str">
        <f t="shared" si="91"/>
        <v>NA</v>
      </c>
      <c r="E196" s="8" t="str">
        <f t="shared" si="76"/>
        <v>NA</v>
      </c>
      <c r="F196" s="8" t="str">
        <f t="shared" si="92"/>
        <v>NA</v>
      </c>
      <c r="G196" s="8" t="str">
        <f t="shared" si="77"/>
        <v>NA</v>
      </c>
      <c r="H196" s="8" t="str">
        <f t="shared" si="102"/>
        <v>NA</v>
      </c>
      <c r="I196" s="15" t="str">
        <f t="shared" si="93"/>
        <v>NA</v>
      </c>
      <c r="J196" s="15" t="str">
        <f t="shared" si="103"/>
        <v>NA</v>
      </c>
      <c r="K196" s="19"/>
      <c r="L196" s="8" t="str">
        <f t="shared" si="78"/>
        <v>NA</v>
      </c>
      <c r="M196" s="8" t="str">
        <f t="shared" si="104"/>
        <v>NA</v>
      </c>
      <c r="N196" s="15" t="str">
        <f t="shared" si="94"/>
        <v>NA</v>
      </c>
      <c r="O196" s="14" t="str">
        <f t="shared" si="105"/>
        <v>NA</v>
      </c>
      <c r="P196" s="8" t="str">
        <f t="shared" si="95"/>
        <v>NA</v>
      </c>
      <c r="Q196" s="13">
        <f t="shared" si="100"/>
        <v>186</v>
      </c>
      <c r="R196" s="10">
        <v>254.5055150344785</v>
      </c>
      <c r="S196" s="12">
        <f t="shared" si="101"/>
        <v>0.03400000000000003</v>
      </c>
      <c r="T196" s="11">
        <f t="shared" si="96"/>
        <v>3677544.7525839447</v>
      </c>
      <c r="U196" s="11">
        <f t="shared" si="106"/>
        <v>6896741.867517334</v>
      </c>
      <c r="V196" s="11">
        <f t="shared" si="97"/>
        <v>1000</v>
      </c>
      <c r="W196" s="11">
        <f t="shared" si="98"/>
        <v>594667.8108168383</v>
      </c>
      <c r="X196" s="10">
        <f t="shared" si="79"/>
        <v>3.9291879386760145</v>
      </c>
      <c r="Y196" s="10">
        <f t="shared" si="107"/>
        <v>27102.52414994971</v>
      </c>
      <c r="AA196" s="11">
        <f t="shared" si="80"/>
        <v>5000</v>
      </c>
      <c r="AB196" s="11">
        <f t="shared" si="108"/>
        <v>935000</v>
      </c>
      <c r="AC196" s="24"/>
      <c r="AD196" s="26" t="str">
        <f t="shared" si="81"/>
        <v>NA</v>
      </c>
      <c r="AE196" s="26" t="str">
        <f t="shared" si="82"/>
        <v>NA</v>
      </c>
      <c r="AF196" s="26" t="str">
        <f t="shared" si="83"/>
        <v>NA</v>
      </c>
      <c r="AG196" s="26">
        <f t="shared" si="84"/>
        <v>0</v>
      </c>
      <c r="AH196" s="26">
        <f t="shared" si="85"/>
        <v>0</v>
      </c>
      <c r="AI196" s="26">
        <f t="shared" si="86"/>
        <v>0</v>
      </c>
      <c r="AJ196" s="26">
        <f t="shared" si="87"/>
        <v>0</v>
      </c>
      <c r="AK196" s="26">
        <f t="shared" si="88"/>
        <v>0</v>
      </c>
      <c r="AL196" s="26">
        <f t="shared" si="89"/>
        <v>0</v>
      </c>
      <c r="AM196" s="26">
        <f t="shared" si="90"/>
        <v>0</v>
      </c>
    </row>
    <row r="197" spans="1:39" ht="14.25">
      <c r="A197" s="5">
        <f t="shared" si="99"/>
        <v>188</v>
      </c>
      <c r="B197">
        <v>248.6518881886855</v>
      </c>
      <c r="C197" s="6" t="str">
        <f t="shared" si="75"/>
        <v>NA</v>
      </c>
      <c r="D197" s="7" t="str">
        <f t="shared" si="91"/>
        <v>NA</v>
      </c>
      <c r="E197" s="8" t="str">
        <f t="shared" si="76"/>
        <v>NA</v>
      </c>
      <c r="F197" s="8" t="str">
        <f t="shared" si="92"/>
        <v>NA</v>
      </c>
      <c r="G197" s="8" t="str">
        <f t="shared" si="77"/>
        <v>NA</v>
      </c>
      <c r="H197" s="8" t="str">
        <f t="shared" si="102"/>
        <v>NA</v>
      </c>
      <c r="I197" s="15" t="str">
        <f t="shared" si="93"/>
        <v>NA</v>
      </c>
      <c r="J197" s="15" t="str">
        <f t="shared" si="103"/>
        <v>NA</v>
      </c>
      <c r="K197" s="19"/>
      <c r="L197" s="8" t="str">
        <f t="shared" si="78"/>
        <v>NA</v>
      </c>
      <c r="M197" s="8" t="str">
        <f t="shared" si="104"/>
        <v>NA</v>
      </c>
      <c r="N197" s="15" t="str">
        <f t="shared" si="94"/>
        <v>NA</v>
      </c>
      <c r="O197" s="14" t="str">
        <f t="shared" si="105"/>
        <v>NA</v>
      </c>
      <c r="P197" s="8" t="str">
        <f t="shared" si="95"/>
        <v>NA</v>
      </c>
      <c r="Q197" s="13">
        <f t="shared" si="100"/>
        <v>187</v>
      </c>
      <c r="R197" s="10">
        <v>248.6518881886855</v>
      </c>
      <c r="S197" s="12">
        <f t="shared" si="101"/>
        <v>-0.022999999999999986</v>
      </c>
      <c r="T197" s="11">
        <f t="shared" si="96"/>
        <v>3728576.561991243</v>
      </c>
      <c r="U197" s="11">
        <f t="shared" si="106"/>
        <v>6739093.804564436</v>
      </c>
      <c r="V197" s="11">
        <f t="shared" si="97"/>
        <v>1000</v>
      </c>
      <c r="W197" s="11">
        <f t="shared" si="98"/>
        <v>595667.8108168383</v>
      </c>
      <c r="X197" s="10">
        <f t="shared" si="79"/>
        <v>4.021686733547609</v>
      </c>
      <c r="Y197" s="10">
        <f t="shared" si="107"/>
        <v>27106.545836683257</v>
      </c>
      <c r="AA197" s="11">
        <f t="shared" si="80"/>
        <v>5000</v>
      </c>
      <c r="AB197" s="11">
        <f t="shared" si="108"/>
        <v>940000</v>
      </c>
      <c r="AC197" s="24"/>
      <c r="AD197" s="26" t="str">
        <f t="shared" si="81"/>
        <v>NA</v>
      </c>
      <c r="AE197" s="26" t="str">
        <f t="shared" si="82"/>
        <v>NA</v>
      </c>
      <c r="AF197" s="26" t="str">
        <f t="shared" si="83"/>
        <v>NA</v>
      </c>
      <c r="AG197" s="26">
        <f t="shared" si="84"/>
        <v>0</v>
      </c>
      <c r="AH197" s="26">
        <f t="shared" si="85"/>
        <v>0</v>
      </c>
      <c r="AI197" s="26">
        <f t="shared" si="86"/>
        <v>0</v>
      </c>
      <c r="AJ197" s="26">
        <f t="shared" si="87"/>
        <v>0</v>
      </c>
      <c r="AK197" s="26">
        <f t="shared" si="88"/>
        <v>0</v>
      </c>
      <c r="AL197" s="26">
        <f t="shared" si="89"/>
        <v>0</v>
      </c>
      <c r="AM197" s="26">
        <f t="shared" si="90"/>
        <v>0</v>
      </c>
    </row>
    <row r="198" spans="1:39" ht="14.25">
      <c r="A198" s="5">
        <f t="shared" si="99"/>
        <v>189</v>
      </c>
      <c r="B198">
        <v>258.8466156044216</v>
      </c>
      <c r="C198" s="6" t="str">
        <f t="shared" si="75"/>
        <v>NA</v>
      </c>
      <c r="D198" s="7" t="str">
        <f t="shared" si="91"/>
        <v>NA</v>
      </c>
      <c r="E198" s="8" t="str">
        <f t="shared" si="76"/>
        <v>NA</v>
      </c>
      <c r="F198" s="8" t="str">
        <f t="shared" si="92"/>
        <v>NA</v>
      </c>
      <c r="G198" s="8" t="str">
        <f t="shared" si="77"/>
        <v>NA</v>
      </c>
      <c r="H198" s="8" t="str">
        <f t="shared" si="102"/>
        <v>NA</v>
      </c>
      <c r="I198" s="15" t="str">
        <f t="shared" si="93"/>
        <v>NA</v>
      </c>
      <c r="J198" s="15" t="str">
        <f t="shared" si="103"/>
        <v>NA</v>
      </c>
      <c r="K198" s="19"/>
      <c r="L198" s="8" t="str">
        <f t="shared" si="78"/>
        <v>NA</v>
      </c>
      <c r="M198" s="8" t="str">
        <f t="shared" si="104"/>
        <v>NA</v>
      </c>
      <c r="N198" s="15" t="str">
        <f t="shared" si="94"/>
        <v>NA</v>
      </c>
      <c r="O198" s="14" t="str">
        <f t="shared" si="105"/>
        <v>NA</v>
      </c>
      <c r="P198" s="8" t="str">
        <f t="shared" si="95"/>
        <v>NA</v>
      </c>
      <c r="Q198" s="13">
        <f t="shared" si="100"/>
        <v>188</v>
      </c>
      <c r="R198" s="10">
        <v>258.8466156044216</v>
      </c>
      <c r="S198" s="12">
        <f t="shared" si="101"/>
        <v>0.04099999999999991</v>
      </c>
      <c r="T198" s="11">
        <f t="shared" si="96"/>
        <v>3780246.269016134</v>
      </c>
      <c r="U198" s="11">
        <f t="shared" si="106"/>
        <v>7016437.650551577</v>
      </c>
      <c r="V198" s="11">
        <f t="shared" si="97"/>
        <v>1000</v>
      </c>
      <c r="W198" s="11">
        <f t="shared" si="98"/>
        <v>596667.8108168383</v>
      </c>
      <c r="X198" s="10">
        <f t="shared" si="79"/>
        <v>3.8632917709391066</v>
      </c>
      <c r="Y198" s="10">
        <f t="shared" si="107"/>
        <v>27110.409128454197</v>
      </c>
      <c r="AA198" s="11">
        <f t="shared" si="80"/>
        <v>5000</v>
      </c>
      <c r="AB198" s="11">
        <f t="shared" si="108"/>
        <v>945000</v>
      </c>
      <c r="AC198" s="24"/>
      <c r="AD198" s="26" t="str">
        <f t="shared" si="81"/>
        <v>NA</v>
      </c>
      <c r="AE198" s="26" t="str">
        <f t="shared" si="82"/>
        <v>NA</v>
      </c>
      <c r="AF198" s="26" t="str">
        <f t="shared" si="83"/>
        <v>NA</v>
      </c>
      <c r="AG198" s="26">
        <f t="shared" si="84"/>
        <v>0</v>
      </c>
      <c r="AH198" s="26">
        <f t="shared" si="85"/>
        <v>0</v>
      </c>
      <c r="AI198" s="26">
        <f t="shared" si="86"/>
        <v>0</v>
      </c>
      <c r="AJ198" s="26">
        <f t="shared" si="87"/>
        <v>0</v>
      </c>
      <c r="AK198" s="26">
        <f t="shared" si="88"/>
        <v>0</v>
      </c>
      <c r="AL198" s="26">
        <f t="shared" si="89"/>
        <v>0</v>
      </c>
      <c r="AM198" s="26">
        <f t="shared" si="90"/>
        <v>0</v>
      </c>
    </row>
    <row r="199" spans="1:39" ht="14.25">
      <c r="A199" s="5">
        <f t="shared" si="99"/>
        <v>190</v>
      </c>
      <c r="B199">
        <v>258.8466156044216</v>
      </c>
      <c r="C199" s="6" t="str">
        <f t="shared" si="75"/>
        <v>NA</v>
      </c>
      <c r="D199" s="7" t="str">
        <f t="shared" si="91"/>
        <v>NA</v>
      </c>
      <c r="E199" s="8" t="str">
        <f t="shared" si="76"/>
        <v>NA</v>
      </c>
      <c r="F199" s="8" t="str">
        <f t="shared" si="92"/>
        <v>NA</v>
      </c>
      <c r="G199" s="8" t="str">
        <f t="shared" si="77"/>
        <v>NA</v>
      </c>
      <c r="H199" s="8" t="str">
        <f t="shared" si="102"/>
        <v>NA</v>
      </c>
      <c r="I199" s="15" t="str">
        <f t="shared" si="93"/>
        <v>NA</v>
      </c>
      <c r="J199" s="15" t="str">
        <f t="shared" si="103"/>
        <v>NA</v>
      </c>
      <c r="K199" s="19"/>
      <c r="L199" s="8" t="str">
        <f t="shared" si="78"/>
        <v>NA</v>
      </c>
      <c r="M199" s="8" t="str">
        <f t="shared" si="104"/>
        <v>NA</v>
      </c>
      <c r="N199" s="15" t="str">
        <f t="shared" si="94"/>
        <v>NA</v>
      </c>
      <c r="O199" s="14" t="str">
        <f t="shared" si="105"/>
        <v>NA</v>
      </c>
      <c r="P199" s="8" t="str">
        <f t="shared" si="95"/>
        <v>NA</v>
      </c>
      <c r="Q199" s="13">
        <f t="shared" si="100"/>
        <v>189</v>
      </c>
      <c r="R199" s="10">
        <v>258.8466156044216</v>
      </c>
      <c r="S199" s="12">
        <f t="shared" si="101"/>
        <v>0</v>
      </c>
      <c r="T199" s="11">
        <f t="shared" si="96"/>
        <v>3832561.8473788355</v>
      </c>
      <c r="U199" s="11">
        <f t="shared" si="106"/>
        <v>7017437.650551577</v>
      </c>
      <c r="V199" s="11">
        <f t="shared" si="97"/>
        <v>1000</v>
      </c>
      <c r="W199" s="11">
        <f t="shared" si="98"/>
        <v>597667.8108168383</v>
      </c>
      <c r="X199" s="10">
        <f t="shared" si="79"/>
        <v>3.8632917709391066</v>
      </c>
      <c r="Y199" s="10">
        <f t="shared" si="107"/>
        <v>27114.272420225137</v>
      </c>
      <c r="AA199" s="11">
        <f t="shared" si="80"/>
        <v>5000</v>
      </c>
      <c r="AB199" s="11">
        <f t="shared" si="108"/>
        <v>950000</v>
      </c>
      <c r="AC199" s="24"/>
      <c r="AD199" s="26" t="str">
        <f t="shared" si="81"/>
        <v>NA</v>
      </c>
      <c r="AE199" s="26" t="str">
        <f t="shared" si="82"/>
        <v>NA</v>
      </c>
      <c r="AF199" s="26" t="str">
        <f t="shared" si="83"/>
        <v>NA</v>
      </c>
      <c r="AG199" s="26">
        <f t="shared" si="84"/>
        <v>0</v>
      </c>
      <c r="AH199" s="26">
        <f t="shared" si="85"/>
        <v>0</v>
      </c>
      <c r="AI199" s="26">
        <f t="shared" si="86"/>
        <v>0</v>
      </c>
      <c r="AJ199" s="26">
        <f t="shared" si="87"/>
        <v>0</v>
      </c>
      <c r="AK199" s="26">
        <f t="shared" si="88"/>
        <v>0</v>
      </c>
      <c r="AL199" s="26">
        <f t="shared" si="89"/>
        <v>0</v>
      </c>
      <c r="AM199" s="26">
        <f t="shared" si="90"/>
        <v>0</v>
      </c>
    </row>
    <row r="200" spans="1:39" ht="14.25">
      <c r="A200" s="5">
        <f t="shared" si="99"/>
        <v>191</v>
      </c>
      <c r="B200">
        <v>225.7142488070556</v>
      </c>
      <c r="C200" s="6" t="str">
        <f t="shared" si="75"/>
        <v>NA</v>
      </c>
      <c r="D200" s="7" t="str">
        <f t="shared" si="91"/>
        <v>NA</v>
      </c>
      <c r="E200" s="8" t="str">
        <f t="shared" si="76"/>
        <v>NA</v>
      </c>
      <c r="F200" s="8" t="str">
        <f t="shared" si="92"/>
        <v>NA</v>
      </c>
      <c r="G200" s="8" t="str">
        <f t="shared" si="77"/>
        <v>NA</v>
      </c>
      <c r="H200" s="8" t="str">
        <f t="shared" si="102"/>
        <v>NA</v>
      </c>
      <c r="I200" s="15" t="str">
        <f t="shared" si="93"/>
        <v>NA</v>
      </c>
      <c r="J200" s="15" t="str">
        <f t="shared" si="103"/>
        <v>NA</v>
      </c>
      <c r="K200" s="19"/>
      <c r="L200" s="8" t="str">
        <f t="shared" si="78"/>
        <v>NA</v>
      </c>
      <c r="M200" s="8" t="str">
        <f t="shared" si="104"/>
        <v>NA</v>
      </c>
      <c r="N200" s="15" t="str">
        <f t="shared" si="94"/>
        <v>NA</v>
      </c>
      <c r="O200" s="14" t="str">
        <f t="shared" si="105"/>
        <v>NA</v>
      </c>
      <c r="P200" s="8" t="str">
        <f t="shared" si="95"/>
        <v>NA</v>
      </c>
      <c r="Q200" s="13">
        <f t="shared" si="100"/>
        <v>190</v>
      </c>
      <c r="R200" s="10">
        <v>225.7142488070556</v>
      </c>
      <c r="S200" s="12">
        <f t="shared" si="101"/>
        <v>-0.128</v>
      </c>
      <c r="T200" s="11">
        <f t="shared" si="96"/>
        <v>3885531.3704710715</v>
      </c>
      <c r="U200" s="11">
        <f t="shared" si="106"/>
        <v>6120077.631280975</v>
      </c>
      <c r="V200" s="11">
        <f t="shared" si="97"/>
        <v>1000</v>
      </c>
      <c r="W200" s="11">
        <f t="shared" si="98"/>
        <v>598667.8108168383</v>
      </c>
      <c r="X200" s="10">
        <f t="shared" si="79"/>
        <v>4.4303804712604435</v>
      </c>
      <c r="Y200" s="10">
        <f t="shared" si="107"/>
        <v>27118.7028006964</v>
      </c>
      <c r="AA200" s="11">
        <f t="shared" si="80"/>
        <v>5000</v>
      </c>
      <c r="AB200" s="11">
        <f t="shared" si="108"/>
        <v>955000</v>
      </c>
      <c r="AC200" s="24"/>
      <c r="AD200" s="26" t="str">
        <f t="shared" si="81"/>
        <v>NA</v>
      </c>
      <c r="AE200" s="26" t="str">
        <f t="shared" si="82"/>
        <v>NA</v>
      </c>
      <c r="AF200" s="26" t="str">
        <f t="shared" si="83"/>
        <v>NA</v>
      </c>
      <c r="AG200" s="26">
        <f t="shared" si="84"/>
        <v>0</v>
      </c>
      <c r="AH200" s="26">
        <f t="shared" si="85"/>
        <v>0</v>
      </c>
      <c r="AI200" s="26">
        <f t="shared" si="86"/>
        <v>0</v>
      </c>
      <c r="AJ200" s="26">
        <f t="shared" si="87"/>
        <v>0</v>
      </c>
      <c r="AK200" s="26">
        <f t="shared" si="88"/>
        <v>0</v>
      </c>
      <c r="AL200" s="26">
        <f t="shared" si="89"/>
        <v>0</v>
      </c>
      <c r="AM200" s="26">
        <f t="shared" si="90"/>
        <v>0</v>
      </c>
    </row>
    <row r="201" spans="1:39" ht="14.25">
      <c r="A201" s="5">
        <f t="shared" si="99"/>
        <v>192</v>
      </c>
      <c r="B201">
        <v>237.9028182426366</v>
      </c>
      <c r="C201" s="6" t="str">
        <f t="shared" si="75"/>
        <v>NA</v>
      </c>
      <c r="D201" s="7" t="str">
        <f t="shared" si="91"/>
        <v>NA</v>
      </c>
      <c r="E201" s="8" t="str">
        <f t="shared" si="76"/>
        <v>NA</v>
      </c>
      <c r="F201" s="8" t="str">
        <f t="shared" si="92"/>
        <v>NA</v>
      </c>
      <c r="G201" s="8" t="str">
        <f t="shared" si="77"/>
        <v>NA</v>
      </c>
      <c r="H201" s="8" t="str">
        <f t="shared" si="102"/>
        <v>NA</v>
      </c>
      <c r="I201" s="15" t="str">
        <f t="shared" si="93"/>
        <v>NA</v>
      </c>
      <c r="J201" s="15" t="str">
        <f t="shared" si="103"/>
        <v>NA</v>
      </c>
      <c r="K201" s="19"/>
      <c r="L201" s="8" t="str">
        <f t="shared" si="78"/>
        <v>NA</v>
      </c>
      <c r="M201" s="8" t="str">
        <f t="shared" si="104"/>
        <v>NA</v>
      </c>
      <c r="N201" s="15" t="str">
        <f t="shared" si="94"/>
        <v>NA</v>
      </c>
      <c r="O201" s="14" t="str">
        <f t="shared" si="105"/>
        <v>NA</v>
      </c>
      <c r="P201" s="8" t="str">
        <f t="shared" si="95"/>
        <v>NA</v>
      </c>
      <c r="Q201" s="13">
        <f t="shared" si="100"/>
        <v>191</v>
      </c>
      <c r="R201" s="10">
        <v>237.9028182426366</v>
      </c>
      <c r="S201" s="12">
        <f t="shared" si="101"/>
        <v>0.05399999999999999</v>
      </c>
      <c r="T201" s="11">
        <f t="shared" si="96"/>
        <v>3939163.0126019595</v>
      </c>
      <c r="U201" s="11">
        <f t="shared" si="106"/>
        <v>6451615.823370148</v>
      </c>
      <c r="V201" s="11">
        <f t="shared" si="97"/>
        <v>1000</v>
      </c>
      <c r="W201" s="11">
        <f t="shared" si="98"/>
        <v>599667.8108168383</v>
      </c>
      <c r="X201" s="10">
        <f t="shared" si="79"/>
        <v>4.203397031556398</v>
      </c>
      <c r="Y201" s="10">
        <f t="shared" si="107"/>
        <v>27122.906197727956</v>
      </c>
      <c r="AA201" s="11">
        <f t="shared" si="80"/>
        <v>5000</v>
      </c>
      <c r="AB201" s="11">
        <f t="shared" si="108"/>
        <v>960000</v>
      </c>
      <c r="AC201" s="24"/>
      <c r="AD201" s="26" t="str">
        <f t="shared" si="81"/>
        <v>NA</v>
      </c>
      <c r="AE201" s="26" t="str">
        <f t="shared" si="82"/>
        <v>NA</v>
      </c>
      <c r="AF201" s="26" t="str">
        <f t="shared" si="83"/>
        <v>NA</v>
      </c>
      <c r="AG201" s="26">
        <f t="shared" si="84"/>
        <v>0</v>
      </c>
      <c r="AH201" s="26">
        <f t="shared" si="85"/>
        <v>0</v>
      </c>
      <c r="AI201" s="26">
        <f t="shared" si="86"/>
        <v>0</v>
      </c>
      <c r="AJ201" s="26">
        <f t="shared" si="87"/>
        <v>0</v>
      </c>
      <c r="AK201" s="26">
        <f t="shared" si="88"/>
        <v>0</v>
      </c>
      <c r="AL201" s="26">
        <f t="shared" si="89"/>
        <v>0</v>
      </c>
      <c r="AM201" s="26">
        <f t="shared" si="90"/>
        <v>0</v>
      </c>
    </row>
    <row r="202" spans="1:39" ht="14.25">
      <c r="A202" s="5">
        <f t="shared" si="99"/>
        <v>193</v>
      </c>
      <c r="B202">
        <v>224.34235760280632</v>
      </c>
      <c r="C202" s="6" t="str">
        <f aca="true" t="shared" si="109" ref="C202:C265">IF(AND(A202&gt;=startm,A202&lt;=endm),A202-startm,"NA")</f>
        <v>NA</v>
      </c>
      <c r="D202" s="7" t="str">
        <f t="shared" si="91"/>
        <v>NA</v>
      </c>
      <c r="E202" s="8" t="str">
        <f aca="true" t="shared" si="110" ref="E202:E265">IF(C202="NA","NA",IF(C202=0,typical,(1+return/12)*typical*((1+return/12)^C202-1)/(return/12)))</f>
        <v>NA</v>
      </c>
      <c r="F202" s="8" t="str">
        <f t="shared" si="92"/>
        <v>NA</v>
      </c>
      <c r="G202" s="8" t="str">
        <f aca="true" t="shared" si="111" ref="G202:G265">IF(C202="NA","NA",IF(C202=0,typical,IF((F202-E202)&gt;0,IF(typical-(F202-E202)&lt;min,min,typical-(F202-E202)),IF((F202-E202)&lt;0,IF(typical-(F202-E202)&gt;max,max,typical-(F202-E202)),IF((E202-F202)=0,min,)))))</f>
        <v>NA</v>
      </c>
      <c r="H202" s="8" t="str">
        <f t="shared" si="102"/>
        <v>NA</v>
      </c>
      <c r="I202" s="15" t="str">
        <f t="shared" si="93"/>
        <v>NA</v>
      </c>
      <c r="J202" s="15" t="str">
        <f t="shared" si="103"/>
        <v>NA</v>
      </c>
      <c r="K202" s="19"/>
      <c r="L202" s="8" t="str">
        <f aca="true" t="shared" si="112" ref="L202:L265">IF(C202="NA","NA",typical)</f>
        <v>NA</v>
      </c>
      <c r="M202" s="8" t="str">
        <f t="shared" si="104"/>
        <v>NA</v>
      </c>
      <c r="N202" s="15" t="str">
        <f t="shared" si="94"/>
        <v>NA</v>
      </c>
      <c r="O202" s="14" t="str">
        <f t="shared" si="105"/>
        <v>NA</v>
      </c>
      <c r="P202" s="8" t="str">
        <f t="shared" si="95"/>
        <v>NA</v>
      </c>
      <c r="Q202" s="13">
        <f t="shared" si="100"/>
        <v>192</v>
      </c>
      <c r="R202" s="10">
        <v>224.34235760280632</v>
      </c>
      <c r="S202" s="12">
        <f t="shared" si="101"/>
        <v>-0.05700000000000004</v>
      </c>
      <c r="T202" s="11">
        <f t="shared" si="96"/>
        <v>3993465.0502594844</v>
      </c>
      <c r="U202" s="11">
        <f t="shared" si="106"/>
        <v>6084816.721438049</v>
      </c>
      <c r="V202" s="11">
        <f t="shared" si="97"/>
        <v>1000</v>
      </c>
      <c r="W202" s="11">
        <f t="shared" si="98"/>
        <v>600667.8108168383</v>
      </c>
      <c r="X202" s="10">
        <f aca="true" t="shared" si="113" ref="X202:X265">V202/R202</f>
        <v>4.457472992106466</v>
      </c>
      <c r="Y202" s="10">
        <f t="shared" si="107"/>
        <v>27127.363670720064</v>
      </c>
      <c r="AA202" s="11">
        <f aca="true" t="shared" si="114" ref="AA202:AA265">typical</f>
        <v>5000</v>
      </c>
      <c r="AB202" s="11">
        <f t="shared" si="108"/>
        <v>965000</v>
      </c>
      <c r="AC202" s="24"/>
      <c r="AD202" s="26" t="str">
        <f aca="true" t="shared" si="115" ref="AD202:AD265">IF(A202=endm,E202,IF(C202="NA","NA",-typical))</f>
        <v>NA</v>
      </c>
      <c r="AE202" s="26" t="str">
        <f aca="true" t="shared" si="116" ref="AE202:AE265">IF(A202=endm,P202,IF(C202="NA","NA",-typical))</f>
        <v>NA</v>
      </c>
      <c r="AF202" s="26" t="str">
        <f aca="true" t="shared" si="117" ref="AF202:AF265">IF(A202=endm,F202,IF(C202="NA","NA",-G202))</f>
        <v>NA</v>
      </c>
      <c r="AG202" s="26">
        <f aca="true" t="shared" si="118" ref="AG202:AG265">IF(A202=endm,O202,0)</f>
        <v>0</v>
      </c>
      <c r="AH202" s="26">
        <f aca="true" t="shared" si="119" ref="AH202:AH265">IF(A202=endm,J202,0)</f>
        <v>0</v>
      </c>
      <c r="AI202" s="26">
        <f aca="true" t="shared" si="120" ref="AI202:AI265">IF(A202=endm,E202,0)</f>
        <v>0</v>
      </c>
      <c r="AJ202" s="26">
        <f aca="true" t="shared" si="121" ref="AJ202:AJ265">IF(A202=endm,P202,0)</f>
        <v>0</v>
      </c>
      <c r="AK202" s="26">
        <f aca="true" t="shared" si="122" ref="AK202:AK265">IF(A202=endm,F202,0)</f>
        <v>0</v>
      </c>
      <c r="AL202" s="26">
        <f aca="true" t="shared" si="123" ref="AL202:AL265">IF(A202=endm,M202,0)</f>
        <v>0</v>
      </c>
      <c r="AM202" s="26">
        <f aca="true" t="shared" si="124" ref="AM202:AM265">IF(A202=endm,H202,0)</f>
        <v>0</v>
      </c>
    </row>
    <row r="203" spans="1:39" ht="14.25">
      <c r="A203" s="5">
        <f t="shared" si="99"/>
        <v>194</v>
      </c>
      <c r="B203">
        <v>262.48055839528337</v>
      </c>
      <c r="C203" s="6" t="str">
        <f t="shared" si="109"/>
        <v>NA</v>
      </c>
      <c r="D203" s="7" t="str">
        <f aca="true" t="shared" si="125" ref="D203:D266">IF(C203="NA","NA",IF(C203=0,0,(B203-B202)/B202))</f>
        <v>NA</v>
      </c>
      <c r="E203" s="8" t="str">
        <f t="shared" si="110"/>
        <v>NA</v>
      </c>
      <c r="F203" s="8" t="str">
        <f aca="true" t="shared" si="126" ref="F203:F266">IF(C203="NA","NA",IF(C203=0,typical,(F202+IF(V202=typical,0,V202))*(1+D203)))</f>
        <v>NA</v>
      </c>
      <c r="G203" s="8" t="str">
        <f t="shared" si="111"/>
        <v>NA</v>
      </c>
      <c r="H203" s="8" t="str">
        <f t="shared" si="102"/>
        <v>NA</v>
      </c>
      <c r="I203" s="15" t="str">
        <f aca="true" t="shared" si="127" ref="I203:I266">IF(C203="NA","NA",G203/B203)</f>
        <v>NA</v>
      </c>
      <c r="J203" s="15" t="str">
        <f t="shared" si="103"/>
        <v>NA</v>
      </c>
      <c r="K203" s="19"/>
      <c r="L203" s="8" t="str">
        <f t="shared" si="112"/>
        <v>NA</v>
      </c>
      <c r="M203" s="8" t="str">
        <f t="shared" si="104"/>
        <v>NA</v>
      </c>
      <c r="N203" s="15" t="str">
        <f aca="true" t="shared" si="128" ref="N203:N266">IF(C203="NA","NA",L203/B203)</f>
        <v>NA</v>
      </c>
      <c r="O203" s="14" t="str">
        <f t="shared" si="105"/>
        <v>NA</v>
      </c>
      <c r="P203" s="8" t="str">
        <f aca="true" t="shared" si="129" ref="P203:P266">IF(C203="NA","NA",O203*B203)</f>
        <v>NA</v>
      </c>
      <c r="Q203" s="13">
        <f t="shared" si="100"/>
        <v>193</v>
      </c>
      <c r="R203" s="10">
        <v>262.48055839528337</v>
      </c>
      <c r="S203" s="12">
        <f t="shared" si="101"/>
        <v>0.1699999999999999</v>
      </c>
      <c r="T203" s="11">
        <f aca="true" t="shared" si="130" ref="T203:T266">(1+return/12)*typical*((1+return/12)^Q203-1)/(return/12)</f>
        <v>4048445.8633877276</v>
      </c>
      <c r="U203" s="11">
        <f t="shared" si="106"/>
        <v>7120405.564082517</v>
      </c>
      <c r="V203" s="11">
        <f aca="true" t="shared" si="131" ref="V203:V266">IF((U203-T203)&gt;0,IF(typical-(U203-T203)&lt;min,min,typical-(U203-T203)),IF((U203-T203)&lt;0,IF(typical-(U203-T203)&gt;max,max,typical-(U203-T203)),IF((T203-U203)=0,min,)))</f>
        <v>1000</v>
      </c>
      <c r="W203" s="11">
        <f aca="true" t="shared" si="132" ref="W203:W266">W202+V203</f>
        <v>601667.8108168383</v>
      </c>
      <c r="X203" s="10">
        <f t="shared" si="113"/>
        <v>3.8098059761593737</v>
      </c>
      <c r="Y203" s="10">
        <f t="shared" si="107"/>
        <v>27131.17347669622</v>
      </c>
      <c r="AA203" s="11">
        <f t="shared" si="114"/>
        <v>5000</v>
      </c>
      <c r="AB203" s="11">
        <f t="shared" si="108"/>
        <v>970000</v>
      </c>
      <c r="AC203" s="24"/>
      <c r="AD203" s="26" t="str">
        <f t="shared" si="115"/>
        <v>NA</v>
      </c>
      <c r="AE203" s="26" t="str">
        <f t="shared" si="116"/>
        <v>NA</v>
      </c>
      <c r="AF203" s="26" t="str">
        <f t="shared" si="117"/>
        <v>NA</v>
      </c>
      <c r="AG203" s="26">
        <f t="shared" si="118"/>
        <v>0</v>
      </c>
      <c r="AH203" s="26">
        <f t="shared" si="119"/>
        <v>0</v>
      </c>
      <c r="AI203" s="26">
        <f t="shared" si="120"/>
        <v>0</v>
      </c>
      <c r="AJ203" s="26">
        <f t="shared" si="121"/>
        <v>0</v>
      </c>
      <c r="AK203" s="26">
        <f t="shared" si="122"/>
        <v>0</v>
      </c>
      <c r="AL203" s="26">
        <f t="shared" si="123"/>
        <v>0</v>
      </c>
      <c r="AM203" s="26">
        <f t="shared" si="124"/>
        <v>0</v>
      </c>
    </row>
    <row r="204" spans="1:39" ht="14.25">
      <c r="A204" s="5">
        <f aca="true" t="shared" si="133" ref="A204:A267">A203+1</f>
        <v>195</v>
      </c>
      <c r="B204">
        <v>260.6431944865164</v>
      </c>
      <c r="C204" s="6" t="str">
        <f t="shared" si="109"/>
        <v>NA</v>
      </c>
      <c r="D204" s="7" t="str">
        <f t="shared" si="125"/>
        <v>NA</v>
      </c>
      <c r="E204" s="8" t="str">
        <f t="shared" si="110"/>
        <v>NA</v>
      </c>
      <c r="F204" s="8" t="str">
        <f t="shared" si="126"/>
        <v>NA</v>
      </c>
      <c r="G204" s="8" t="str">
        <f t="shared" si="111"/>
        <v>NA</v>
      </c>
      <c r="H204" s="8" t="str">
        <f t="shared" si="102"/>
        <v>NA</v>
      </c>
      <c r="I204" s="15" t="str">
        <f t="shared" si="127"/>
        <v>NA</v>
      </c>
      <c r="J204" s="15" t="str">
        <f t="shared" si="103"/>
        <v>NA</v>
      </c>
      <c r="K204" s="19"/>
      <c r="L204" s="8" t="str">
        <f t="shared" si="112"/>
        <v>NA</v>
      </c>
      <c r="M204" s="8" t="str">
        <f t="shared" si="104"/>
        <v>NA</v>
      </c>
      <c r="N204" s="15" t="str">
        <f t="shared" si="128"/>
        <v>NA</v>
      </c>
      <c r="O204" s="14" t="str">
        <f t="shared" si="105"/>
        <v>NA</v>
      </c>
      <c r="P204" s="8" t="str">
        <f t="shared" si="129"/>
        <v>NA</v>
      </c>
      <c r="Q204" s="13">
        <f aca="true" t="shared" si="134" ref="Q204:Q267">Q203+1</f>
        <v>194</v>
      </c>
      <c r="R204" s="10">
        <v>260.6431944865164</v>
      </c>
      <c r="S204" s="12">
        <f t="shared" si="101"/>
        <v>-0.0069999999999999655</v>
      </c>
      <c r="T204" s="11">
        <f t="shared" si="130"/>
        <v>4104113.936680075</v>
      </c>
      <c r="U204" s="11">
        <f t="shared" si="106"/>
        <v>7071555.72513394</v>
      </c>
      <c r="V204" s="11">
        <f t="shared" si="131"/>
        <v>1000</v>
      </c>
      <c r="W204" s="11">
        <f t="shared" si="132"/>
        <v>602667.8108168383</v>
      </c>
      <c r="X204" s="10">
        <f t="shared" si="113"/>
        <v>3.8366626144605975</v>
      </c>
      <c r="Y204" s="10">
        <f t="shared" si="107"/>
        <v>27135.01013931068</v>
      </c>
      <c r="AA204" s="11">
        <f t="shared" si="114"/>
        <v>5000</v>
      </c>
      <c r="AB204" s="11">
        <f t="shared" si="108"/>
        <v>975000</v>
      </c>
      <c r="AC204" s="24"/>
      <c r="AD204" s="26" t="str">
        <f t="shared" si="115"/>
        <v>NA</v>
      </c>
      <c r="AE204" s="26" t="str">
        <f t="shared" si="116"/>
        <v>NA</v>
      </c>
      <c r="AF204" s="26" t="str">
        <f t="shared" si="117"/>
        <v>NA</v>
      </c>
      <c r="AG204" s="26">
        <f t="shared" si="118"/>
        <v>0</v>
      </c>
      <c r="AH204" s="26">
        <f t="shared" si="119"/>
        <v>0</v>
      </c>
      <c r="AI204" s="26">
        <f t="shared" si="120"/>
        <v>0</v>
      </c>
      <c r="AJ204" s="26">
        <f t="shared" si="121"/>
        <v>0</v>
      </c>
      <c r="AK204" s="26">
        <f t="shared" si="122"/>
        <v>0</v>
      </c>
      <c r="AL204" s="26">
        <f t="shared" si="123"/>
        <v>0</v>
      </c>
      <c r="AM204" s="26">
        <f t="shared" si="124"/>
        <v>0</v>
      </c>
    </row>
    <row r="205" spans="1:39" ht="14.25">
      <c r="A205" s="5">
        <f t="shared" si="133"/>
        <v>196</v>
      </c>
      <c r="B205">
        <v>294.78745296425006</v>
      </c>
      <c r="C205" s="6" t="str">
        <f t="shared" si="109"/>
        <v>NA</v>
      </c>
      <c r="D205" s="7" t="str">
        <f t="shared" si="125"/>
        <v>NA</v>
      </c>
      <c r="E205" s="8" t="str">
        <f t="shared" si="110"/>
        <v>NA</v>
      </c>
      <c r="F205" s="8" t="str">
        <f t="shared" si="126"/>
        <v>NA</v>
      </c>
      <c r="G205" s="8" t="str">
        <f t="shared" si="111"/>
        <v>NA</v>
      </c>
      <c r="H205" s="8" t="str">
        <f t="shared" si="102"/>
        <v>NA</v>
      </c>
      <c r="I205" s="15" t="str">
        <f t="shared" si="127"/>
        <v>NA</v>
      </c>
      <c r="J205" s="15" t="str">
        <f t="shared" si="103"/>
        <v>NA</v>
      </c>
      <c r="K205" s="19"/>
      <c r="L205" s="8" t="str">
        <f t="shared" si="112"/>
        <v>NA</v>
      </c>
      <c r="M205" s="8" t="str">
        <f t="shared" si="104"/>
        <v>NA</v>
      </c>
      <c r="N205" s="15" t="str">
        <f t="shared" si="128"/>
        <v>NA</v>
      </c>
      <c r="O205" s="14" t="str">
        <f t="shared" si="105"/>
        <v>NA</v>
      </c>
      <c r="P205" s="8" t="str">
        <f t="shared" si="129"/>
        <v>NA</v>
      </c>
      <c r="Q205" s="13">
        <f t="shared" si="134"/>
        <v>195</v>
      </c>
      <c r="R205" s="10">
        <v>294.78745296425006</v>
      </c>
      <c r="S205" s="12">
        <f t="shared" si="101"/>
        <v>0.1310000000000001</v>
      </c>
      <c r="T205" s="11">
        <f t="shared" si="130"/>
        <v>4160477.8608885743</v>
      </c>
      <c r="U205" s="11">
        <f t="shared" si="106"/>
        <v>7999060.525126486</v>
      </c>
      <c r="V205" s="11">
        <f t="shared" si="131"/>
        <v>1000</v>
      </c>
      <c r="W205" s="11">
        <f t="shared" si="132"/>
        <v>603667.8108168383</v>
      </c>
      <c r="X205" s="10">
        <f t="shared" si="113"/>
        <v>3.3922746370120223</v>
      </c>
      <c r="Y205" s="10">
        <f t="shared" si="107"/>
        <v>27138.402413947693</v>
      </c>
      <c r="AA205" s="11">
        <f t="shared" si="114"/>
        <v>5000</v>
      </c>
      <c r="AB205" s="11">
        <f t="shared" si="108"/>
        <v>980000</v>
      </c>
      <c r="AC205" s="24"/>
      <c r="AD205" s="26" t="str">
        <f t="shared" si="115"/>
        <v>NA</v>
      </c>
      <c r="AE205" s="26" t="str">
        <f t="shared" si="116"/>
        <v>NA</v>
      </c>
      <c r="AF205" s="26" t="str">
        <f t="shared" si="117"/>
        <v>NA</v>
      </c>
      <c r="AG205" s="26">
        <f t="shared" si="118"/>
        <v>0</v>
      </c>
      <c r="AH205" s="26">
        <f t="shared" si="119"/>
        <v>0</v>
      </c>
      <c r="AI205" s="26">
        <f t="shared" si="120"/>
        <v>0</v>
      </c>
      <c r="AJ205" s="26">
        <f t="shared" si="121"/>
        <v>0</v>
      </c>
      <c r="AK205" s="26">
        <f t="shared" si="122"/>
        <v>0</v>
      </c>
      <c r="AL205" s="26">
        <f t="shared" si="123"/>
        <v>0</v>
      </c>
      <c r="AM205" s="26">
        <f t="shared" si="124"/>
        <v>0</v>
      </c>
    </row>
    <row r="206" spans="1:39" ht="14.25">
      <c r="A206" s="5">
        <f t="shared" si="133"/>
        <v>197</v>
      </c>
      <c r="B206">
        <v>288.30212899903654</v>
      </c>
      <c r="C206" s="6" t="str">
        <f t="shared" si="109"/>
        <v>NA</v>
      </c>
      <c r="D206" s="7" t="str">
        <f t="shared" si="125"/>
        <v>NA</v>
      </c>
      <c r="E206" s="8" t="str">
        <f t="shared" si="110"/>
        <v>NA</v>
      </c>
      <c r="F206" s="8" t="str">
        <f t="shared" si="126"/>
        <v>NA</v>
      </c>
      <c r="G206" s="8" t="str">
        <f t="shared" si="111"/>
        <v>NA</v>
      </c>
      <c r="H206" s="8" t="str">
        <f t="shared" si="102"/>
        <v>NA</v>
      </c>
      <c r="I206" s="15" t="str">
        <f t="shared" si="127"/>
        <v>NA</v>
      </c>
      <c r="J206" s="15" t="str">
        <f t="shared" si="103"/>
        <v>NA</v>
      </c>
      <c r="K206" s="19"/>
      <c r="L206" s="8" t="str">
        <f t="shared" si="112"/>
        <v>NA</v>
      </c>
      <c r="M206" s="8" t="str">
        <f t="shared" si="104"/>
        <v>NA</v>
      </c>
      <c r="N206" s="15" t="str">
        <f t="shared" si="128"/>
        <v>NA</v>
      </c>
      <c r="O206" s="14" t="str">
        <f t="shared" si="105"/>
        <v>NA</v>
      </c>
      <c r="P206" s="8" t="str">
        <f t="shared" si="129"/>
        <v>NA</v>
      </c>
      <c r="Q206" s="13">
        <f t="shared" si="134"/>
        <v>196</v>
      </c>
      <c r="R206" s="10">
        <v>288.30212899903654</v>
      </c>
      <c r="S206" s="12">
        <f aca="true" t="shared" si="135" ref="S206:S269">(R206-R205)/R205</f>
        <v>-0.02200000000000008</v>
      </c>
      <c r="T206" s="11">
        <f t="shared" si="130"/>
        <v>4217546.334149682</v>
      </c>
      <c r="U206" s="11">
        <f t="shared" si="106"/>
        <v>7824059.193573702</v>
      </c>
      <c r="V206" s="11">
        <f t="shared" si="131"/>
        <v>1000</v>
      </c>
      <c r="W206" s="11">
        <f t="shared" si="132"/>
        <v>604667.8108168383</v>
      </c>
      <c r="X206" s="10">
        <f t="shared" si="113"/>
        <v>3.468583473427426</v>
      </c>
      <c r="Y206" s="10">
        <f t="shared" si="107"/>
        <v>27141.87099742112</v>
      </c>
      <c r="AA206" s="11">
        <f t="shared" si="114"/>
        <v>5000</v>
      </c>
      <c r="AB206" s="11">
        <f t="shared" si="108"/>
        <v>985000</v>
      </c>
      <c r="AC206" s="24"/>
      <c r="AD206" s="26" t="str">
        <f t="shared" si="115"/>
        <v>NA</v>
      </c>
      <c r="AE206" s="26" t="str">
        <f t="shared" si="116"/>
        <v>NA</v>
      </c>
      <c r="AF206" s="26" t="str">
        <f t="shared" si="117"/>
        <v>NA</v>
      </c>
      <c r="AG206" s="26">
        <f t="shared" si="118"/>
        <v>0</v>
      </c>
      <c r="AH206" s="26">
        <f t="shared" si="119"/>
        <v>0</v>
      </c>
      <c r="AI206" s="26">
        <f t="shared" si="120"/>
        <v>0</v>
      </c>
      <c r="AJ206" s="26">
        <f t="shared" si="121"/>
        <v>0</v>
      </c>
      <c r="AK206" s="26">
        <f t="shared" si="122"/>
        <v>0</v>
      </c>
      <c r="AL206" s="26">
        <f t="shared" si="123"/>
        <v>0</v>
      </c>
      <c r="AM206" s="26">
        <f t="shared" si="124"/>
        <v>0</v>
      </c>
    </row>
    <row r="207" spans="1:39" ht="14.25">
      <c r="A207" s="5">
        <f t="shared" si="133"/>
        <v>198</v>
      </c>
      <c r="B207">
        <v>296.66289074000855</v>
      </c>
      <c r="C207" s="6" t="str">
        <f t="shared" si="109"/>
        <v>NA</v>
      </c>
      <c r="D207" s="7" t="str">
        <f t="shared" si="125"/>
        <v>NA</v>
      </c>
      <c r="E207" s="8" t="str">
        <f t="shared" si="110"/>
        <v>NA</v>
      </c>
      <c r="F207" s="8" t="str">
        <f t="shared" si="126"/>
        <v>NA</v>
      </c>
      <c r="G207" s="8" t="str">
        <f t="shared" si="111"/>
        <v>NA</v>
      </c>
      <c r="H207" s="8" t="str">
        <f t="shared" si="102"/>
        <v>NA</v>
      </c>
      <c r="I207" s="15" t="str">
        <f t="shared" si="127"/>
        <v>NA</v>
      </c>
      <c r="J207" s="15" t="str">
        <f t="shared" si="103"/>
        <v>NA</v>
      </c>
      <c r="K207" s="19"/>
      <c r="L207" s="8" t="str">
        <f t="shared" si="112"/>
        <v>NA</v>
      </c>
      <c r="M207" s="8" t="str">
        <f t="shared" si="104"/>
        <v>NA</v>
      </c>
      <c r="N207" s="15" t="str">
        <f t="shared" si="128"/>
        <v>NA</v>
      </c>
      <c r="O207" s="14" t="str">
        <f t="shared" si="105"/>
        <v>NA</v>
      </c>
      <c r="P207" s="8" t="str">
        <f t="shared" si="129"/>
        <v>NA</v>
      </c>
      <c r="Q207" s="13">
        <f t="shared" si="134"/>
        <v>197</v>
      </c>
      <c r="R207" s="10">
        <v>296.66289074000855</v>
      </c>
      <c r="S207" s="12">
        <f t="shared" si="135"/>
        <v>0.028999999999999825</v>
      </c>
      <c r="T207" s="11">
        <f t="shared" si="130"/>
        <v>4275328.163326552</v>
      </c>
      <c r="U207" s="11">
        <f t="shared" si="106"/>
        <v>8051985.9101873385</v>
      </c>
      <c r="V207" s="11">
        <f t="shared" si="131"/>
        <v>1000</v>
      </c>
      <c r="W207" s="11">
        <f t="shared" si="132"/>
        <v>605667.8108168383</v>
      </c>
      <c r="X207" s="10">
        <f t="shared" si="113"/>
        <v>3.3708294202404536</v>
      </c>
      <c r="Y207" s="10">
        <f t="shared" si="107"/>
        <v>27145.24182684136</v>
      </c>
      <c r="AA207" s="11">
        <f t="shared" si="114"/>
        <v>5000</v>
      </c>
      <c r="AB207" s="11">
        <f t="shared" si="108"/>
        <v>990000</v>
      </c>
      <c r="AC207" s="24"/>
      <c r="AD207" s="26" t="str">
        <f t="shared" si="115"/>
        <v>NA</v>
      </c>
      <c r="AE207" s="26" t="str">
        <f t="shared" si="116"/>
        <v>NA</v>
      </c>
      <c r="AF207" s="26" t="str">
        <f t="shared" si="117"/>
        <v>NA</v>
      </c>
      <c r="AG207" s="26">
        <f t="shared" si="118"/>
        <v>0</v>
      </c>
      <c r="AH207" s="26">
        <f t="shared" si="119"/>
        <v>0</v>
      </c>
      <c r="AI207" s="26">
        <f t="shared" si="120"/>
        <v>0</v>
      </c>
      <c r="AJ207" s="26">
        <f t="shared" si="121"/>
        <v>0</v>
      </c>
      <c r="AK207" s="26">
        <f t="shared" si="122"/>
        <v>0</v>
      </c>
      <c r="AL207" s="26">
        <f t="shared" si="123"/>
        <v>0</v>
      </c>
      <c r="AM207" s="26">
        <f t="shared" si="124"/>
        <v>0</v>
      </c>
    </row>
    <row r="208" spans="1:39" ht="14.25">
      <c r="A208" s="5">
        <f t="shared" si="133"/>
        <v>199</v>
      </c>
      <c r="B208">
        <v>275.599825497468</v>
      </c>
      <c r="C208" s="6" t="str">
        <f t="shared" si="109"/>
        <v>NA</v>
      </c>
      <c r="D208" s="7" t="str">
        <f t="shared" si="125"/>
        <v>NA</v>
      </c>
      <c r="E208" s="8" t="str">
        <f t="shared" si="110"/>
        <v>NA</v>
      </c>
      <c r="F208" s="8" t="str">
        <f t="shared" si="126"/>
        <v>NA</v>
      </c>
      <c r="G208" s="8" t="str">
        <f t="shared" si="111"/>
        <v>NA</v>
      </c>
      <c r="H208" s="8" t="str">
        <f t="shared" si="102"/>
        <v>NA</v>
      </c>
      <c r="I208" s="15" t="str">
        <f t="shared" si="127"/>
        <v>NA</v>
      </c>
      <c r="J208" s="15" t="str">
        <f t="shared" si="103"/>
        <v>NA</v>
      </c>
      <c r="K208" s="19"/>
      <c r="L208" s="8" t="str">
        <f t="shared" si="112"/>
        <v>NA</v>
      </c>
      <c r="M208" s="8" t="str">
        <f t="shared" si="104"/>
        <v>NA</v>
      </c>
      <c r="N208" s="15" t="str">
        <f t="shared" si="128"/>
        <v>NA</v>
      </c>
      <c r="O208" s="14" t="str">
        <f t="shared" si="105"/>
        <v>NA</v>
      </c>
      <c r="P208" s="8" t="str">
        <f t="shared" si="129"/>
        <v>NA</v>
      </c>
      <c r="Q208" s="13">
        <f t="shared" si="134"/>
        <v>198</v>
      </c>
      <c r="R208" s="10">
        <v>275.599825497468</v>
      </c>
      <c r="S208" s="12">
        <f t="shared" si="135"/>
        <v>-0.07099999999999988</v>
      </c>
      <c r="T208" s="11">
        <f t="shared" si="130"/>
        <v>4333832.265368136</v>
      </c>
      <c r="U208" s="11">
        <f t="shared" si="106"/>
        <v>7481223.910564039</v>
      </c>
      <c r="V208" s="11">
        <f t="shared" si="131"/>
        <v>1000</v>
      </c>
      <c r="W208" s="11">
        <f t="shared" si="132"/>
        <v>606667.8108168383</v>
      </c>
      <c r="X208" s="10">
        <f t="shared" si="113"/>
        <v>3.628449322110283</v>
      </c>
      <c r="Y208" s="10">
        <f t="shared" si="107"/>
        <v>27148.87027616347</v>
      </c>
      <c r="AA208" s="11">
        <f t="shared" si="114"/>
        <v>5000</v>
      </c>
      <c r="AB208" s="11">
        <f t="shared" si="108"/>
        <v>995000</v>
      </c>
      <c r="AC208" s="24"/>
      <c r="AD208" s="26" t="str">
        <f t="shared" si="115"/>
        <v>NA</v>
      </c>
      <c r="AE208" s="26" t="str">
        <f t="shared" si="116"/>
        <v>NA</v>
      </c>
      <c r="AF208" s="26" t="str">
        <f t="shared" si="117"/>
        <v>NA</v>
      </c>
      <c r="AG208" s="26">
        <f t="shared" si="118"/>
        <v>0</v>
      </c>
      <c r="AH208" s="26">
        <f t="shared" si="119"/>
        <v>0</v>
      </c>
      <c r="AI208" s="26">
        <f t="shared" si="120"/>
        <v>0</v>
      </c>
      <c r="AJ208" s="26">
        <f t="shared" si="121"/>
        <v>0</v>
      </c>
      <c r="AK208" s="26">
        <f t="shared" si="122"/>
        <v>0</v>
      </c>
      <c r="AL208" s="26">
        <f t="shared" si="123"/>
        <v>0</v>
      </c>
      <c r="AM208" s="26">
        <f t="shared" si="124"/>
        <v>0</v>
      </c>
    </row>
    <row r="209" spans="1:39" ht="14.25">
      <c r="A209" s="5">
        <f t="shared" si="133"/>
        <v>200</v>
      </c>
      <c r="B209">
        <v>272.01702776600087</v>
      </c>
      <c r="C209" s="6" t="str">
        <f t="shared" si="109"/>
        <v>NA</v>
      </c>
      <c r="D209" s="7" t="str">
        <f t="shared" si="125"/>
        <v>NA</v>
      </c>
      <c r="E209" s="8" t="str">
        <f t="shared" si="110"/>
        <v>NA</v>
      </c>
      <c r="F209" s="8" t="str">
        <f t="shared" si="126"/>
        <v>NA</v>
      </c>
      <c r="G209" s="8" t="str">
        <f t="shared" si="111"/>
        <v>NA</v>
      </c>
      <c r="H209" s="8" t="str">
        <f t="shared" si="102"/>
        <v>NA</v>
      </c>
      <c r="I209" s="15" t="str">
        <f t="shared" si="127"/>
        <v>NA</v>
      </c>
      <c r="J209" s="15" t="str">
        <f t="shared" si="103"/>
        <v>NA</v>
      </c>
      <c r="K209" s="19"/>
      <c r="L209" s="8" t="str">
        <f t="shared" si="112"/>
        <v>NA</v>
      </c>
      <c r="M209" s="8" t="str">
        <f t="shared" si="104"/>
        <v>NA</v>
      </c>
      <c r="N209" s="15" t="str">
        <f t="shared" si="128"/>
        <v>NA</v>
      </c>
      <c r="O209" s="14" t="str">
        <f t="shared" si="105"/>
        <v>NA</v>
      </c>
      <c r="P209" s="8" t="str">
        <f t="shared" si="129"/>
        <v>NA</v>
      </c>
      <c r="Q209" s="13">
        <f t="shared" si="134"/>
        <v>199</v>
      </c>
      <c r="R209" s="10">
        <v>272.01702776600087</v>
      </c>
      <c r="S209" s="12">
        <f t="shared" si="135"/>
        <v>-0.013000000000000097</v>
      </c>
      <c r="T209" s="11">
        <f t="shared" si="130"/>
        <v>4393067.668685235</v>
      </c>
      <c r="U209" s="11">
        <f t="shared" si="106"/>
        <v>7384954.999726705</v>
      </c>
      <c r="V209" s="11">
        <f t="shared" si="131"/>
        <v>1000</v>
      </c>
      <c r="W209" s="11">
        <f t="shared" si="132"/>
        <v>607667.8108168383</v>
      </c>
      <c r="X209" s="10">
        <f t="shared" si="113"/>
        <v>3.676240447933418</v>
      </c>
      <c r="Y209" s="10">
        <f t="shared" si="107"/>
        <v>27152.546516611405</v>
      </c>
      <c r="AA209" s="11">
        <f t="shared" si="114"/>
        <v>5000</v>
      </c>
      <c r="AB209" s="11">
        <f t="shared" si="108"/>
        <v>1000000</v>
      </c>
      <c r="AC209" s="24"/>
      <c r="AD209" s="26" t="str">
        <f t="shared" si="115"/>
        <v>NA</v>
      </c>
      <c r="AE209" s="26" t="str">
        <f t="shared" si="116"/>
        <v>NA</v>
      </c>
      <c r="AF209" s="26" t="str">
        <f t="shared" si="117"/>
        <v>NA</v>
      </c>
      <c r="AG209" s="26">
        <f t="shared" si="118"/>
        <v>0</v>
      </c>
      <c r="AH209" s="26">
        <f t="shared" si="119"/>
        <v>0</v>
      </c>
      <c r="AI209" s="26">
        <f t="shared" si="120"/>
        <v>0</v>
      </c>
      <c r="AJ209" s="26">
        <f t="shared" si="121"/>
        <v>0</v>
      </c>
      <c r="AK209" s="26">
        <f t="shared" si="122"/>
        <v>0</v>
      </c>
      <c r="AL209" s="26">
        <f t="shared" si="123"/>
        <v>0</v>
      </c>
      <c r="AM209" s="26">
        <f t="shared" si="124"/>
        <v>0</v>
      </c>
    </row>
    <row r="210" spans="1:39" ht="14.25">
      <c r="A210" s="5">
        <f t="shared" si="133"/>
        <v>201</v>
      </c>
      <c r="B210">
        <v>249.4396144614228</v>
      </c>
      <c r="C210" s="6" t="str">
        <f t="shared" si="109"/>
        <v>NA</v>
      </c>
      <c r="D210" s="7" t="str">
        <f t="shared" si="125"/>
        <v>NA</v>
      </c>
      <c r="E210" s="8" t="str">
        <f t="shared" si="110"/>
        <v>NA</v>
      </c>
      <c r="F210" s="8" t="str">
        <f t="shared" si="126"/>
        <v>NA</v>
      </c>
      <c r="G210" s="8" t="str">
        <f t="shared" si="111"/>
        <v>NA</v>
      </c>
      <c r="H210" s="8" t="str">
        <f t="shared" si="102"/>
        <v>NA</v>
      </c>
      <c r="I210" s="15" t="str">
        <f t="shared" si="127"/>
        <v>NA</v>
      </c>
      <c r="J210" s="15" t="str">
        <f t="shared" si="103"/>
        <v>NA</v>
      </c>
      <c r="K210" s="19"/>
      <c r="L210" s="8" t="str">
        <f t="shared" si="112"/>
        <v>NA</v>
      </c>
      <c r="M210" s="8" t="str">
        <f t="shared" si="104"/>
        <v>NA</v>
      </c>
      <c r="N210" s="15" t="str">
        <f t="shared" si="128"/>
        <v>NA</v>
      </c>
      <c r="O210" s="14" t="str">
        <f t="shared" si="105"/>
        <v>NA</v>
      </c>
      <c r="P210" s="8" t="str">
        <f t="shared" si="129"/>
        <v>NA</v>
      </c>
      <c r="Q210" s="13">
        <f t="shared" si="134"/>
        <v>200</v>
      </c>
      <c r="R210" s="10">
        <v>249.4396144614228</v>
      </c>
      <c r="S210" s="12">
        <f t="shared" si="135"/>
        <v>-0.083</v>
      </c>
      <c r="T210" s="11">
        <f t="shared" si="130"/>
        <v>4453043.514543802</v>
      </c>
      <c r="U210" s="11">
        <f t="shared" si="106"/>
        <v>6772920.734749389</v>
      </c>
      <c r="V210" s="11">
        <f t="shared" si="131"/>
        <v>1000</v>
      </c>
      <c r="W210" s="11">
        <f t="shared" si="132"/>
        <v>608667.8108168383</v>
      </c>
      <c r="X210" s="10">
        <f t="shared" si="113"/>
        <v>4.008986311813978</v>
      </c>
      <c r="Y210" s="10">
        <f t="shared" si="107"/>
        <v>27156.55550292322</v>
      </c>
      <c r="AA210" s="11">
        <f t="shared" si="114"/>
        <v>5000</v>
      </c>
      <c r="AB210" s="11">
        <f t="shared" si="108"/>
        <v>1005000</v>
      </c>
      <c r="AC210" s="24"/>
      <c r="AD210" s="26" t="str">
        <f t="shared" si="115"/>
        <v>NA</v>
      </c>
      <c r="AE210" s="26" t="str">
        <f t="shared" si="116"/>
        <v>NA</v>
      </c>
      <c r="AF210" s="26" t="str">
        <f t="shared" si="117"/>
        <v>NA</v>
      </c>
      <c r="AG210" s="26">
        <f t="shared" si="118"/>
        <v>0</v>
      </c>
      <c r="AH210" s="26">
        <f t="shared" si="119"/>
        <v>0</v>
      </c>
      <c r="AI210" s="26">
        <f t="shared" si="120"/>
        <v>0</v>
      </c>
      <c r="AJ210" s="26">
        <f t="shared" si="121"/>
        <v>0</v>
      </c>
      <c r="AK210" s="26">
        <f t="shared" si="122"/>
        <v>0</v>
      </c>
      <c r="AL210" s="26">
        <f t="shared" si="123"/>
        <v>0</v>
      </c>
      <c r="AM210" s="26">
        <f t="shared" si="124"/>
        <v>0</v>
      </c>
    </row>
    <row r="211" spans="1:39" ht="14.25">
      <c r="A211" s="5">
        <f t="shared" si="133"/>
        <v>202</v>
      </c>
      <c r="B211">
        <v>240.21034872635013</v>
      </c>
      <c r="C211" s="6" t="str">
        <f t="shared" si="109"/>
        <v>NA</v>
      </c>
      <c r="D211" s="7" t="str">
        <f t="shared" si="125"/>
        <v>NA</v>
      </c>
      <c r="E211" s="8" t="str">
        <f t="shared" si="110"/>
        <v>NA</v>
      </c>
      <c r="F211" s="8" t="str">
        <f t="shared" si="126"/>
        <v>NA</v>
      </c>
      <c r="G211" s="8" t="str">
        <f t="shared" si="111"/>
        <v>NA</v>
      </c>
      <c r="H211" s="8" t="str">
        <f t="shared" si="102"/>
        <v>NA</v>
      </c>
      <c r="I211" s="15" t="str">
        <f t="shared" si="127"/>
        <v>NA</v>
      </c>
      <c r="J211" s="15" t="str">
        <f t="shared" si="103"/>
        <v>NA</v>
      </c>
      <c r="K211" s="19"/>
      <c r="L211" s="8" t="str">
        <f t="shared" si="112"/>
        <v>NA</v>
      </c>
      <c r="M211" s="8" t="str">
        <f t="shared" si="104"/>
        <v>NA</v>
      </c>
      <c r="N211" s="15" t="str">
        <f t="shared" si="128"/>
        <v>NA</v>
      </c>
      <c r="O211" s="14" t="str">
        <f t="shared" si="105"/>
        <v>NA</v>
      </c>
      <c r="P211" s="8" t="str">
        <f t="shared" si="129"/>
        <v>NA</v>
      </c>
      <c r="Q211" s="13">
        <f t="shared" si="134"/>
        <v>201</v>
      </c>
      <c r="R211" s="10">
        <v>240.21034872635013</v>
      </c>
      <c r="S211" s="12">
        <f t="shared" si="135"/>
        <v>-0.03700000000000006</v>
      </c>
      <c r="T211" s="11">
        <f t="shared" si="130"/>
        <v>4513769.058475599</v>
      </c>
      <c r="U211" s="11">
        <f t="shared" si="106"/>
        <v>6523285.667563661</v>
      </c>
      <c r="V211" s="11">
        <f t="shared" si="131"/>
        <v>1000</v>
      </c>
      <c r="W211" s="11">
        <f t="shared" si="132"/>
        <v>609667.8108168383</v>
      </c>
      <c r="X211" s="10">
        <f t="shared" si="113"/>
        <v>4.163017976961556</v>
      </c>
      <c r="Y211" s="10">
        <f t="shared" si="107"/>
        <v>27160.71852090018</v>
      </c>
      <c r="AA211" s="11">
        <f t="shared" si="114"/>
        <v>5000</v>
      </c>
      <c r="AB211" s="11">
        <f t="shared" si="108"/>
        <v>1010000</v>
      </c>
      <c r="AC211" s="24"/>
      <c r="AD211" s="26" t="str">
        <f t="shared" si="115"/>
        <v>NA</v>
      </c>
      <c r="AE211" s="26" t="str">
        <f t="shared" si="116"/>
        <v>NA</v>
      </c>
      <c r="AF211" s="26" t="str">
        <f t="shared" si="117"/>
        <v>NA</v>
      </c>
      <c r="AG211" s="26">
        <f t="shared" si="118"/>
        <v>0</v>
      </c>
      <c r="AH211" s="26">
        <f t="shared" si="119"/>
        <v>0</v>
      </c>
      <c r="AI211" s="26">
        <f t="shared" si="120"/>
        <v>0</v>
      </c>
      <c r="AJ211" s="26">
        <f t="shared" si="121"/>
        <v>0</v>
      </c>
      <c r="AK211" s="26">
        <f t="shared" si="122"/>
        <v>0</v>
      </c>
      <c r="AL211" s="26">
        <f t="shared" si="123"/>
        <v>0</v>
      </c>
      <c r="AM211" s="26">
        <f t="shared" si="124"/>
        <v>0</v>
      </c>
    </row>
    <row r="212" spans="1:39" ht="14.25">
      <c r="A212" s="5">
        <f t="shared" si="133"/>
        <v>203</v>
      </c>
      <c r="B212">
        <v>219.3120483871577</v>
      </c>
      <c r="C212" s="6" t="str">
        <f t="shared" si="109"/>
        <v>NA</v>
      </c>
      <c r="D212" s="7" t="str">
        <f t="shared" si="125"/>
        <v>NA</v>
      </c>
      <c r="E212" s="8" t="str">
        <f t="shared" si="110"/>
        <v>NA</v>
      </c>
      <c r="F212" s="8" t="str">
        <f t="shared" si="126"/>
        <v>NA</v>
      </c>
      <c r="G212" s="8" t="str">
        <f t="shared" si="111"/>
        <v>NA</v>
      </c>
      <c r="H212" s="8" t="str">
        <f t="shared" si="102"/>
        <v>NA</v>
      </c>
      <c r="I212" s="15" t="str">
        <f t="shared" si="127"/>
        <v>NA</v>
      </c>
      <c r="J212" s="15" t="str">
        <f t="shared" si="103"/>
        <v>NA</v>
      </c>
      <c r="K212" s="19"/>
      <c r="L212" s="8" t="str">
        <f t="shared" si="112"/>
        <v>NA</v>
      </c>
      <c r="M212" s="8" t="str">
        <f t="shared" si="104"/>
        <v>NA</v>
      </c>
      <c r="N212" s="15" t="str">
        <f t="shared" si="128"/>
        <v>NA</v>
      </c>
      <c r="O212" s="14" t="str">
        <f t="shared" si="105"/>
        <v>NA</v>
      </c>
      <c r="P212" s="8" t="str">
        <f t="shared" si="129"/>
        <v>NA</v>
      </c>
      <c r="Q212" s="13">
        <f t="shared" si="134"/>
        <v>202</v>
      </c>
      <c r="R212" s="10">
        <v>219.3120483871577</v>
      </c>
      <c r="S212" s="12">
        <f t="shared" si="135"/>
        <v>-0.08699999999999994</v>
      </c>
      <c r="T212" s="11">
        <f t="shared" si="130"/>
        <v>4575253.671706544</v>
      </c>
      <c r="U212" s="11">
        <f t="shared" si="106"/>
        <v>5956672.814485623</v>
      </c>
      <c r="V212" s="11">
        <f t="shared" si="131"/>
        <v>1000</v>
      </c>
      <c r="W212" s="11">
        <f t="shared" si="132"/>
        <v>610667.8108168383</v>
      </c>
      <c r="X212" s="10">
        <f t="shared" si="113"/>
        <v>4.559713008720214</v>
      </c>
      <c r="Y212" s="10">
        <f t="shared" si="107"/>
        <v>27165.2782339089</v>
      </c>
      <c r="AA212" s="11">
        <f t="shared" si="114"/>
        <v>5000</v>
      </c>
      <c r="AB212" s="11">
        <f t="shared" si="108"/>
        <v>1015000</v>
      </c>
      <c r="AC212" s="24"/>
      <c r="AD212" s="26" t="str">
        <f t="shared" si="115"/>
        <v>NA</v>
      </c>
      <c r="AE212" s="26" t="str">
        <f t="shared" si="116"/>
        <v>NA</v>
      </c>
      <c r="AF212" s="26" t="str">
        <f t="shared" si="117"/>
        <v>NA</v>
      </c>
      <c r="AG212" s="26">
        <f t="shared" si="118"/>
        <v>0</v>
      </c>
      <c r="AH212" s="26">
        <f t="shared" si="119"/>
        <v>0</v>
      </c>
      <c r="AI212" s="26">
        <f t="shared" si="120"/>
        <v>0</v>
      </c>
      <c r="AJ212" s="26">
        <f t="shared" si="121"/>
        <v>0</v>
      </c>
      <c r="AK212" s="26">
        <f t="shared" si="122"/>
        <v>0</v>
      </c>
      <c r="AL212" s="26">
        <f t="shared" si="123"/>
        <v>0</v>
      </c>
      <c r="AM212" s="26">
        <f t="shared" si="124"/>
        <v>0</v>
      </c>
    </row>
    <row r="213" spans="1:39" ht="14.25">
      <c r="A213" s="5">
        <f t="shared" si="133"/>
        <v>204</v>
      </c>
      <c r="B213">
        <v>237.51494840329175</v>
      </c>
      <c r="C213" s="6" t="str">
        <f t="shared" si="109"/>
        <v>NA</v>
      </c>
      <c r="D213" s="7" t="str">
        <f t="shared" si="125"/>
        <v>NA</v>
      </c>
      <c r="E213" s="8" t="str">
        <f t="shared" si="110"/>
        <v>NA</v>
      </c>
      <c r="F213" s="8" t="str">
        <f t="shared" si="126"/>
        <v>NA</v>
      </c>
      <c r="G213" s="8" t="str">
        <f t="shared" si="111"/>
        <v>NA</v>
      </c>
      <c r="H213" s="8" t="str">
        <f t="shared" si="102"/>
        <v>NA</v>
      </c>
      <c r="I213" s="15" t="str">
        <f t="shared" si="127"/>
        <v>NA</v>
      </c>
      <c r="J213" s="15" t="str">
        <f t="shared" si="103"/>
        <v>NA</v>
      </c>
      <c r="K213" s="19"/>
      <c r="L213" s="8" t="str">
        <f t="shared" si="112"/>
        <v>NA</v>
      </c>
      <c r="M213" s="8" t="str">
        <f t="shared" si="104"/>
        <v>NA</v>
      </c>
      <c r="N213" s="15" t="str">
        <f t="shared" si="128"/>
        <v>NA</v>
      </c>
      <c r="O213" s="14" t="str">
        <f t="shared" si="105"/>
        <v>NA</v>
      </c>
      <c r="P213" s="8" t="str">
        <f t="shared" si="129"/>
        <v>NA</v>
      </c>
      <c r="Q213" s="13">
        <f t="shared" si="134"/>
        <v>203</v>
      </c>
      <c r="R213" s="10">
        <v>237.51494840329175</v>
      </c>
      <c r="S213" s="12">
        <f t="shared" si="135"/>
        <v>0.0829999999999999</v>
      </c>
      <c r="T213" s="11">
        <f t="shared" si="130"/>
        <v>4637506.842602875</v>
      </c>
      <c r="U213" s="11">
        <f t="shared" si="106"/>
        <v>6452159.658087929</v>
      </c>
      <c r="V213" s="11">
        <f t="shared" si="131"/>
        <v>1000</v>
      </c>
      <c r="W213" s="11">
        <f t="shared" si="132"/>
        <v>611667.8108168383</v>
      </c>
      <c r="X213" s="10">
        <f t="shared" si="113"/>
        <v>4.210261319224575</v>
      </c>
      <c r="Y213" s="10">
        <f t="shared" si="107"/>
        <v>27169.488495228125</v>
      </c>
      <c r="AA213" s="11">
        <f t="shared" si="114"/>
        <v>5000</v>
      </c>
      <c r="AB213" s="11">
        <f t="shared" si="108"/>
        <v>1020000</v>
      </c>
      <c r="AC213" s="24"/>
      <c r="AD213" s="26" t="str">
        <f t="shared" si="115"/>
        <v>NA</v>
      </c>
      <c r="AE213" s="26" t="str">
        <f t="shared" si="116"/>
        <v>NA</v>
      </c>
      <c r="AF213" s="26" t="str">
        <f t="shared" si="117"/>
        <v>NA</v>
      </c>
      <c r="AG213" s="26">
        <f t="shared" si="118"/>
        <v>0</v>
      </c>
      <c r="AH213" s="26">
        <f t="shared" si="119"/>
        <v>0</v>
      </c>
      <c r="AI213" s="26">
        <f t="shared" si="120"/>
        <v>0</v>
      </c>
      <c r="AJ213" s="26">
        <f t="shared" si="121"/>
        <v>0</v>
      </c>
      <c r="AK213" s="26">
        <f t="shared" si="122"/>
        <v>0</v>
      </c>
      <c r="AL213" s="26">
        <f t="shared" si="123"/>
        <v>0</v>
      </c>
      <c r="AM213" s="26">
        <f t="shared" si="124"/>
        <v>0</v>
      </c>
    </row>
    <row r="214" spans="1:39" ht="14.25">
      <c r="A214" s="5">
        <f t="shared" si="133"/>
        <v>205</v>
      </c>
      <c r="B214">
        <v>260.3163834500078</v>
      </c>
      <c r="C214" s="6" t="str">
        <f t="shared" si="109"/>
        <v>NA</v>
      </c>
      <c r="D214" s="7" t="str">
        <f t="shared" si="125"/>
        <v>NA</v>
      </c>
      <c r="E214" s="8" t="str">
        <f t="shared" si="110"/>
        <v>NA</v>
      </c>
      <c r="F214" s="8" t="str">
        <f t="shared" si="126"/>
        <v>NA</v>
      </c>
      <c r="G214" s="8" t="str">
        <f t="shared" si="111"/>
        <v>NA</v>
      </c>
      <c r="H214" s="8" t="str">
        <f t="shared" si="102"/>
        <v>NA</v>
      </c>
      <c r="I214" s="15" t="str">
        <f t="shared" si="127"/>
        <v>NA</v>
      </c>
      <c r="J214" s="15" t="str">
        <f t="shared" si="103"/>
        <v>NA</v>
      </c>
      <c r="K214" s="19"/>
      <c r="L214" s="8" t="str">
        <f t="shared" si="112"/>
        <v>NA</v>
      </c>
      <c r="M214" s="8" t="str">
        <f t="shared" si="104"/>
        <v>NA</v>
      </c>
      <c r="N214" s="15" t="str">
        <f t="shared" si="128"/>
        <v>NA</v>
      </c>
      <c r="O214" s="14" t="str">
        <f t="shared" si="105"/>
        <v>NA</v>
      </c>
      <c r="P214" s="8" t="str">
        <f t="shared" si="129"/>
        <v>NA</v>
      </c>
      <c r="Q214" s="13">
        <f t="shared" si="134"/>
        <v>204</v>
      </c>
      <c r="R214" s="10">
        <v>260.3163834500078</v>
      </c>
      <c r="S214" s="12">
        <f t="shared" si="135"/>
        <v>0.09600000000000006</v>
      </c>
      <c r="T214" s="11">
        <f t="shared" si="130"/>
        <v>4700538.178135412</v>
      </c>
      <c r="U214" s="11">
        <f t="shared" si="106"/>
        <v>7072662.98526437</v>
      </c>
      <c r="V214" s="11">
        <f t="shared" si="131"/>
        <v>1000</v>
      </c>
      <c r="W214" s="11">
        <f t="shared" si="132"/>
        <v>612667.8108168383</v>
      </c>
      <c r="X214" s="10">
        <f t="shared" si="113"/>
        <v>3.841479305861838</v>
      </c>
      <c r="Y214" s="10">
        <f t="shared" si="107"/>
        <v>27173.329974533986</v>
      </c>
      <c r="AA214" s="11">
        <f t="shared" si="114"/>
        <v>5000</v>
      </c>
      <c r="AB214" s="11">
        <f t="shared" si="108"/>
        <v>1025000</v>
      </c>
      <c r="AC214" s="24"/>
      <c r="AD214" s="26" t="str">
        <f t="shared" si="115"/>
        <v>NA</v>
      </c>
      <c r="AE214" s="26" t="str">
        <f t="shared" si="116"/>
        <v>NA</v>
      </c>
      <c r="AF214" s="26" t="str">
        <f t="shared" si="117"/>
        <v>NA</v>
      </c>
      <c r="AG214" s="26">
        <f t="shared" si="118"/>
        <v>0</v>
      </c>
      <c r="AH214" s="26">
        <f t="shared" si="119"/>
        <v>0</v>
      </c>
      <c r="AI214" s="26">
        <f t="shared" si="120"/>
        <v>0</v>
      </c>
      <c r="AJ214" s="26">
        <f t="shared" si="121"/>
        <v>0</v>
      </c>
      <c r="AK214" s="26">
        <f t="shared" si="122"/>
        <v>0</v>
      </c>
      <c r="AL214" s="26">
        <f t="shared" si="123"/>
        <v>0</v>
      </c>
      <c r="AM214" s="26">
        <f t="shared" si="124"/>
        <v>0</v>
      </c>
    </row>
    <row r="215" spans="1:39" ht="14.25">
      <c r="A215" s="5">
        <f t="shared" si="133"/>
        <v>206</v>
      </c>
      <c r="B215">
        <v>267.344925803158</v>
      </c>
      <c r="C215" s="6" t="str">
        <f t="shared" si="109"/>
        <v>NA</v>
      </c>
      <c r="D215" s="7" t="str">
        <f t="shared" si="125"/>
        <v>NA</v>
      </c>
      <c r="E215" s="8" t="str">
        <f t="shared" si="110"/>
        <v>NA</v>
      </c>
      <c r="F215" s="8" t="str">
        <f t="shared" si="126"/>
        <v>NA</v>
      </c>
      <c r="G215" s="8" t="str">
        <f t="shared" si="111"/>
        <v>NA</v>
      </c>
      <c r="H215" s="8" t="str">
        <f aca="true" t="shared" si="136" ref="H215:H278">IF(C215="NA","NA",IF(H214="NA",G215,H214+G215))</f>
        <v>NA</v>
      </c>
      <c r="I215" s="15" t="str">
        <f t="shared" si="127"/>
        <v>NA</v>
      </c>
      <c r="J215" s="15" t="str">
        <f aca="true" t="shared" si="137" ref="J215:J278">IF(C215="NA","NA",IF(J214="NA",I215,J214+I215))</f>
        <v>NA</v>
      </c>
      <c r="K215" s="19"/>
      <c r="L215" s="8" t="str">
        <f t="shared" si="112"/>
        <v>NA</v>
      </c>
      <c r="M215" s="8" t="str">
        <f aca="true" t="shared" si="138" ref="M215:M278">IF(C215="NA","NA",IF(M214="NA",L215,M214+L215))</f>
        <v>NA</v>
      </c>
      <c r="N215" s="15" t="str">
        <f t="shared" si="128"/>
        <v>NA</v>
      </c>
      <c r="O215" s="14" t="str">
        <f aca="true" t="shared" si="139" ref="O215:O278">IF(C215="NA","NA",IF(O214="NA",N215,O214+N215))</f>
        <v>NA</v>
      </c>
      <c r="P215" s="8" t="str">
        <f t="shared" si="129"/>
        <v>NA</v>
      </c>
      <c r="Q215" s="13">
        <f t="shared" si="134"/>
        <v>205</v>
      </c>
      <c r="R215" s="10">
        <v>267.344925803158</v>
      </c>
      <c r="S215" s="12">
        <f t="shared" si="135"/>
        <v>0.027000000000000017</v>
      </c>
      <c r="T215" s="11">
        <f t="shared" si="130"/>
        <v>4764357.405362104</v>
      </c>
      <c r="U215" s="11">
        <f t="shared" si="106"/>
        <v>7264651.885866508</v>
      </c>
      <c r="V215" s="11">
        <f t="shared" si="131"/>
        <v>1000</v>
      </c>
      <c r="W215" s="11">
        <f t="shared" si="132"/>
        <v>613667.8108168383</v>
      </c>
      <c r="X215" s="10">
        <f t="shared" si="113"/>
        <v>3.74048617902808</v>
      </c>
      <c r="Y215" s="10">
        <f t="shared" si="107"/>
        <v>27177.070460713014</v>
      </c>
      <c r="AA215" s="11">
        <f t="shared" si="114"/>
        <v>5000</v>
      </c>
      <c r="AB215" s="11">
        <f t="shared" si="108"/>
        <v>1030000</v>
      </c>
      <c r="AC215" s="24"/>
      <c r="AD215" s="26" t="str">
        <f t="shared" si="115"/>
        <v>NA</v>
      </c>
      <c r="AE215" s="26" t="str">
        <f t="shared" si="116"/>
        <v>NA</v>
      </c>
      <c r="AF215" s="26" t="str">
        <f t="shared" si="117"/>
        <v>NA</v>
      </c>
      <c r="AG215" s="26">
        <f t="shared" si="118"/>
        <v>0</v>
      </c>
      <c r="AH215" s="26">
        <f t="shared" si="119"/>
        <v>0</v>
      </c>
      <c r="AI215" s="26">
        <f t="shared" si="120"/>
        <v>0</v>
      </c>
      <c r="AJ215" s="26">
        <f t="shared" si="121"/>
        <v>0</v>
      </c>
      <c r="AK215" s="26">
        <f t="shared" si="122"/>
        <v>0</v>
      </c>
      <c r="AL215" s="26">
        <f t="shared" si="123"/>
        <v>0</v>
      </c>
      <c r="AM215" s="26">
        <f t="shared" si="124"/>
        <v>0</v>
      </c>
    </row>
    <row r="216" spans="1:39" ht="14.25">
      <c r="A216" s="5">
        <f t="shared" si="133"/>
        <v>207</v>
      </c>
      <c r="B216">
        <v>259.3245780290632</v>
      </c>
      <c r="C216" s="6" t="str">
        <f t="shared" si="109"/>
        <v>NA</v>
      </c>
      <c r="D216" s="7" t="str">
        <f t="shared" si="125"/>
        <v>NA</v>
      </c>
      <c r="E216" s="8" t="str">
        <f t="shared" si="110"/>
        <v>NA</v>
      </c>
      <c r="F216" s="8" t="str">
        <f t="shared" si="126"/>
        <v>NA</v>
      </c>
      <c r="G216" s="8" t="str">
        <f t="shared" si="111"/>
        <v>NA</v>
      </c>
      <c r="H216" s="8" t="str">
        <f t="shared" si="136"/>
        <v>NA</v>
      </c>
      <c r="I216" s="15" t="str">
        <f t="shared" si="127"/>
        <v>NA</v>
      </c>
      <c r="J216" s="15" t="str">
        <f t="shared" si="137"/>
        <v>NA</v>
      </c>
      <c r="K216" s="19"/>
      <c r="L216" s="8" t="str">
        <f t="shared" si="112"/>
        <v>NA</v>
      </c>
      <c r="M216" s="8" t="str">
        <f t="shared" si="138"/>
        <v>NA</v>
      </c>
      <c r="N216" s="15" t="str">
        <f t="shared" si="128"/>
        <v>NA</v>
      </c>
      <c r="O216" s="14" t="str">
        <f t="shared" si="139"/>
        <v>NA</v>
      </c>
      <c r="P216" s="8" t="str">
        <f t="shared" si="129"/>
        <v>NA</v>
      </c>
      <c r="Q216" s="13">
        <f t="shared" si="134"/>
        <v>206</v>
      </c>
      <c r="R216" s="10">
        <v>259.3245780290632</v>
      </c>
      <c r="S216" s="12">
        <f t="shared" si="135"/>
        <v>-0.030000000000000124</v>
      </c>
      <c r="T216" s="11">
        <f t="shared" si="130"/>
        <v>4828974.372929132</v>
      </c>
      <c r="U216" s="11">
        <f t="shared" si="106"/>
        <v>7047682.329290512</v>
      </c>
      <c r="V216" s="11">
        <f t="shared" si="131"/>
        <v>1000</v>
      </c>
      <c r="W216" s="11">
        <f t="shared" si="132"/>
        <v>614667.8108168383</v>
      </c>
      <c r="X216" s="10">
        <f t="shared" si="113"/>
        <v>3.85617131858565</v>
      </c>
      <c r="Y216" s="10">
        <f t="shared" si="107"/>
        <v>27180.9266320316</v>
      </c>
      <c r="AA216" s="11">
        <f t="shared" si="114"/>
        <v>5000</v>
      </c>
      <c r="AB216" s="11">
        <f t="shared" si="108"/>
        <v>1035000</v>
      </c>
      <c r="AC216" s="24"/>
      <c r="AD216" s="26" t="str">
        <f t="shared" si="115"/>
        <v>NA</v>
      </c>
      <c r="AE216" s="26" t="str">
        <f t="shared" si="116"/>
        <v>NA</v>
      </c>
      <c r="AF216" s="26" t="str">
        <f t="shared" si="117"/>
        <v>NA</v>
      </c>
      <c r="AG216" s="26">
        <f t="shared" si="118"/>
        <v>0</v>
      </c>
      <c r="AH216" s="26">
        <f t="shared" si="119"/>
        <v>0</v>
      </c>
      <c r="AI216" s="26">
        <f t="shared" si="120"/>
        <v>0</v>
      </c>
      <c r="AJ216" s="26">
        <f t="shared" si="121"/>
        <v>0</v>
      </c>
      <c r="AK216" s="26">
        <f t="shared" si="122"/>
        <v>0</v>
      </c>
      <c r="AL216" s="26">
        <f t="shared" si="123"/>
        <v>0</v>
      </c>
      <c r="AM216" s="26">
        <f t="shared" si="124"/>
        <v>0</v>
      </c>
    </row>
    <row r="217" spans="1:39" ht="14.25">
      <c r="A217" s="5">
        <f t="shared" si="133"/>
        <v>208</v>
      </c>
      <c r="B217">
        <v>289.1469045024055</v>
      </c>
      <c r="C217" s="6" t="str">
        <f t="shared" si="109"/>
        <v>NA</v>
      </c>
      <c r="D217" s="7" t="str">
        <f t="shared" si="125"/>
        <v>NA</v>
      </c>
      <c r="E217" s="8" t="str">
        <f t="shared" si="110"/>
        <v>NA</v>
      </c>
      <c r="F217" s="8" t="str">
        <f t="shared" si="126"/>
        <v>NA</v>
      </c>
      <c r="G217" s="8" t="str">
        <f t="shared" si="111"/>
        <v>NA</v>
      </c>
      <c r="H217" s="8" t="str">
        <f t="shared" si="136"/>
        <v>NA</v>
      </c>
      <c r="I217" s="15" t="str">
        <f t="shared" si="127"/>
        <v>NA</v>
      </c>
      <c r="J217" s="15" t="str">
        <f t="shared" si="137"/>
        <v>NA</v>
      </c>
      <c r="K217" s="19"/>
      <c r="L217" s="8" t="str">
        <f t="shared" si="112"/>
        <v>NA</v>
      </c>
      <c r="M217" s="8" t="str">
        <f t="shared" si="138"/>
        <v>NA</v>
      </c>
      <c r="N217" s="15" t="str">
        <f t="shared" si="128"/>
        <v>NA</v>
      </c>
      <c r="O217" s="14" t="str">
        <f t="shared" si="139"/>
        <v>NA</v>
      </c>
      <c r="P217" s="8" t="str">
        <f t="shared" si="129"/>
        <v>NA</v>
      </c>
      <c r="Q217" s="13">
        <f t="shared" si="134"/>
        <v>207</v>
      </c>
      <c r="R217" s="10">
        <v>289.1469045024055</v>
      </c>
      <c r="S217" s="12">
        <f t="shared" si="135"/>
        <v>0.11500000000000006</v>
      </c>
      <c r="T217" s="11">
        <f t="shared" si="130"/>
        <v>4894399.052590744</v>
      </c>
      <c r="U217" s="11">
        <f t="shared" si="106"/>
        <v>7859280.797158921</v>
      </c>
      <c r="V217" s="11">
        <f t="shared" si="131"/>
        <v>1000</v>
      </c>
      <c r="W217" s="11">
        <f t="shared" si="132"/>
        <v>615667.8108168383</v>
      </c>
      <c r="X217" s="10">
        <f t="shared" si="113"/>
        <v>3.4584496130813003</v>
      </c>
      <c r="Y217" s="10">
        <f t="shared" si="107"/>
        <v>27184.38508164468</v>
      </c>
      <c r="AA217" s="11">
        <f t="shared" si="114"/>
        <v>5000</v>
      </c>
      <c r="AB217" s="11">
        <f t="shared" si="108"/>
        <v>1040000</v>
      </c>
      <c r="AC217" s="24"/>
      <c r="AD217" s="26" t="str">
        <f t="shared" si="115"/>
        <v>NA</v>
      </c>
      <c r="AE217" s="26" t="str">
        <f t="shared" si="116"/>
        <v>NA</v>
      </c>
      <c r="AF217" s="26" t="str">
        <f t="shared" si="117"/>
        <v>NA</v>
      </c>
      <c r="AG217" s="26">
        <f t="shared" si="118"/>
        <v>0</v>
      </c>
      <c r="AH217" s="26">
        <f t="shared" si="119"/>
        <v>0</v>
      </c>
      <c r="AI217" s="26">
        <f t="shared" si="120"/>
        <v>0</v>
      </c>
      <c r="AJ217" s="26">
        <f t="shared" si="121"/>
        <v>0</v>
      </c>
      <c r="AK217" s="26">
        <f t="shared" si="122"/>
        <v>0</v>
      </c>
      <c r="AL217" s="26">
        <f t="shared" si="123"/>
        <v>0</v>
      </c>
      <c r="AM217" s="26">
        <f t="shared" si="124"/>
        <v>0</v>
      </c>
    </row>
    <row r="218" spans="1:39" ht="14.25">
      <c r="A218" s="5">
        <f t="shared" si="133"/>
        <v>209</v>
      </c>
      <c r="B218">
        <v>281.33993808084057</v>
      </c>
      <c r="C218" s="6" t="str">
        <f t="shared" si="109"/>
        <v>NA</v>
      </c>
      <c r="D218" s="7" t="str">
        <f t="shared" si="125"/>
        <v>NA</v>
      </c>
      <c r="E218" s="8" t="str">
        <f t="shared" si="110"/>
        <v>NA</v>
      </c>
      <c r="F218" s="8" t="str">
        <f t="shared" si="126"/>
        <v>NA</v>
      </c>
      <c r="G218" s="8" t="str">
        <f t="shared" si="111"/>
        <v>NA</v>
      </c>
      <c r="H218" s="8" t="str">
        <f t="shared" si="136"/>
        <v>NA</v>
      </c>
      <c r="I218" s="15" t="str">
        <f t="shared" si="127"/>
        <v>NA</v>
      </c>
      <c r="J218" s="15" t="str">
        <f t="shared" si="137"/>
        <v>NA</v>
      </c>
      <c r="K218" s="19"/>
      <c r="L218" s="8" t="str">
        <f t="shared" si="112"/>
        <v>NA</v>
      </c>
      <c r="M218" s="8" t="str">
        <f t="shared" si="138"/>
        <v>NA</v>
      </c>
      <c r="N218" s="15" t="str">
        <f t="shared" si="128"/>
        <v>NA</v>
      </c>
      <c r="O218" s="14" t="str">
        <f t="shared" si="139"/>
        <v>NA</v>
      </c>
      <c r="P218" s="8" t="str">
        <f t="shared" si="129"/>
        <v>NA</v>
      </c>
      <c r="Q218" s="13">
        <f t="shared" si="134"/>
        <v>208</v>
      </c>
      <c r="R218" s="10">
        <v>281.33993808084057</v>
      </c>
      <c r="S218" s="12">
        <f t="shared" si="135"/>
        <v>-0.026999999999999958</v>
      </c>
      <c r="T218" s="11">
        <f t="shared" si="130"/>
        <v>4960641.54074813</v>
      </c>
      <c r="U218" s="11">
        <f t="shared" si="106"/>
        <v>7648053.215635631</v>
      </c>
      <c r="V218" s="11">
        <f t="shared" si="131"/>
        <v>1000</v>
      </c>
      <c r="W218" s="11">
        <f t="shared" si="132"/>
        <v>616667.8108168383</v>
      </c>
      <c r="X218" s="10">
        <f t="shared" si="113"/>
        <v>3.5544189240301134</v>
      </c>
      <c r="Y218" s="10">
        <f t="shared" si="107"/>
        <v>27187.93950056871</v>
      </c>
      <c r="AA218" s="11">
        <f t="shared" si="114"/>
        <v>5000</v>
      </c>
      <c r="AB218" s="11">
        <f t="shared" si="108"/>
        <v>1045000</v>
      </c>
      <c r="AC218" s="24"/>
      <c r="AD218" s="26" t="str">
        <f t="shared" si="115"/>
        <v>NA</v>
      </c>
      <c r="AE218" s="26" t="str">
        <f t="shared" si="116"/>
        <v>NA</v>
      </c>
      <c r="AF218" s="26" t="str">
        <f t="shared" si="117"/>
        <v>NA</v>
      </c>
      <c r="AG218" s="26">
        <f t="shared" si="118"/>
        <v>0</v>
      </c>
      <c r="AH218" s="26">
        <f t="shared" si="119"/>
        <v>0</v>
      </c>
      <c r="AI218" s="26">
        <f t="shared" si="120"/>
        <v>0</v>
      </c>
      <c r="AJ218" s="26">
        <f t="shared" si="121"/>
        <v>0</v>
      </c>
      <c r="AK218" s="26">
        <f t="shared" si="122"/>
        <v>0</v>
      </c>
      <c r="AL218" s="26">
        <f t="shared" si="123"/>
        <v>0</v>
      </c>
      <c r="AM218" s="26">
        <f t="shared" si="124"/>
        <v>0</v>
      </c>
    </row>
    <row r="219" spans="1:39" ht="14.25">
      <c r="A219" s="5">
        <f t="shared" si="133"/>
        <v>210</v>
      </c>
      <c r="B219">
        <v>319.320829721754</v>
      </c>
      <c r="C219" s="6" t="str">
        <f t="shared" si="109"/>
        <v>NA</v>
      </c>
      <c r="D219" s="7" t="str">
        <f t="shared" si="125"/>
        <v>NA</v>
      </c>
      <c r="E219" s="8" t="str">
        <f t="shared" si="110"/>
        <v>NA</v>
      </c>
      <c r="F219" s="8" t="str">
        <f t="shared" si="126"/>
        <v>NA</v>
      </c>
      <c r="G219" s="8" t="str">
        <f t="shared" si="111"/>
        <v>NA</v>
      </c>
      <c r="H219" s="8" t="str">
        <f t="shared" si="136"/>
        <v>NA</v>
      </c>
      <c r="I219" s="15" t="str">
        <f t="shared" si="127"/>
        <v>NA</v>
      </c>
      <c r="J219" s="15" t="str">
        <f t="shared" si="137"/>
        <v>NA</v>
      </c>
      <c r="K219" s="19"/>
      <c r="L219" s="8" t="str">
        <f t="shared" si="112"/>
        <v>NA</v>
      </c>
      <c r="M219" s="8" t="str">
        <f t="shared" si="138"/>
        <v>NA</v>
      </c>
      <c r="N219" s="15" t="str">
        <f t="shared" si="128"/>
        <v>NA</v>
      </c>
      <c r="O219" s="14" t="str">
        <f t="shared" si="139"/>
        <v>NA</v>
      </c>
      <c r="P219" s="8" t="str">
        <f t="shared" si="129"/>
        <v>NA</v>
      </c>
      <c r="Q219" s="13">
        <f t="shared" si="134"/>
        <v>209</v>
      </c>
      <c r="R219" s="10">
        <v>319.320829721754</v>
      </c>
      <c r="S219" s="12">
        <f t="shared" si="135"/>
        <v>0.13499999999999993</v>
      </c>
      <c r="T219" s="11">
        <f t="shared" si="130"/>
        <v>5027712.060007481</v>
      </c>
      <c r="U219" s="11">
        <f t="shared" si="106"/>
        <v>8681675.399746442</v>
      </c>
      <c r="V219" s="11">
        <f t="shared" si="131"/>
        <v>1000</v>
      </c>
      <c r="W219" s="11">
        <f t="shared" si="132"/>
        <v>617667.8108168383</v>
      </c>
      <c r="X219" s="10">
        <f t="shared" si="113"/>
        <v>3.1316466291014216</v>
      </c>
      <c r="Y219" s="10">
        <f t="shared" si="107"/>
        <v>27191.071147197814</v>
      </c>
      <c r="AA219" s="11">
        <f t="shared" si="114"/>
        <v>5000</v>
      </c>
      <c r="AB219" s="11">
        <f t="shared" si="108"/>
        <v>1050000</v>
      </c>
      <c r="AC219" s="24"/>
      <c r="AD219" s="26" t="str">
        <f t="shared" si="115"/>
        <v>NA</v>
      </c>
      <c r="AE219" s="26" t="str">
        <f t="shared" si="116"/>
        <v>NA</v>
      </c>
      <c r="AF219" s="26" t="str">
        <f t="shared" si="117"/>
        <v>NA</v>
      </c>
      <c r="AG219" s="26">
        <f t="shared" si="118"/>
        <v>0</v>
      </c>
      <c r="AH219" s="26">
        <f t="shared" si="119"/>
        <v>0</v>
      </c>
      <c r="AI219" s="26">
        <f t="shared" si="120"/>
        <v>0</v>
      </c>
      <c r="AJ219" s="26">
        <f t="shared" si="121"/>
        <v>0</v>
      </c>
      <c r="AK219" s="26">
        <f t="shared" si="122"/>
        <v>0</v>
      </c>
      <c r="AL219" s="26">
        <f t="shared" si="123"/>
        <v>0</v>
      </c>
      <c r="AM219" s="26">
        <f t="shared" si="124"/>
        <v>0</v>
      </c>
    </row>
    <row r="220" spans="1:39" ht="14.25">
      <c r="A220" s="5">
        <f t="shared" si="133"/>
        <v>211</v>
      </c>
      <c r="B220">
        <v>326.9845296350761</v>
      </c>
      <c r="C220" s="6" t="str">
        <f t="shared" si="109"/>
        <v>NA</v>
      </c>
      <c r="D220" s="7" t="str">
        <f t="shared" si="125"/>
        <v>NA</v>
      </c>
      <c r="E220" s="8" t="str">
        <f t="shared" si="110"/>
        <v>NA</v>
      </c>
      <c r="F220" s="8" t="str">
        <f t="shared" si="126"/>
        <v>NA</v>
      </c>
      <c r="G220" s="8" t="str">
        <f t="shared" si="111"/>
        <v>NA</v>
      </c>
      <c r="H220" s="8" t="str">
        <f t="shared" si="136"/>
        <v>NA</v>
      </c>
      <c r="I220" s="15" t="str">
        <f t="shared" si="127"/>
        <v>NA</v>
      </c>
      <c r="J220" s="15" t="str">
        <f t="shared" si="137"/>
        <v>NA</v>
      </c>
      <c r="K220" s="19"/>
      <c r="L220" s="8" t="str">
        <f t="shared" si="112"/>
        <v>NA</v>
      </c>
      <c r="M220" s="8" t="str">
        <f t="shared" si="138"/>
        <v>NA</v>
      </c>
      <c r="N220" s="15" t="str">
        <f t="shared" si="128"/>
        <v>NA</v>
      </c>
      <c r="O220" s="14" t="str">
        <f t="shared" si="139"/>
        <v>NA</v>
      </c>
      <c r="P220" s="8" t="str">
        <f t="shared" si="129"/>
        <v>NA</v>
      </c>
      <c r="Q220" s="13">
        <f t="shared" si="134"/>
        <v>210</v>
      </c>
      <c r="R220" s="10">
        <v>326.9845296350761</v>
      </c>
      <c r="S220" s="12">
        <f t="shared" si="135"/>
        <v>0.023999999999999983</v>
      </c>
      <c r="T220" s="11">
        <f t="shared" si="130"/>
        <v>5095620.960757574</v>
      </c>
      <c r="U220" s="11">
        <f t="shared" si="106"/>
        <v>8891059.609340357</v>
      </c>
      <c r="V220" s="11">
        <f t="shared" si="131"/>
        <v>1000</v>
      </c>
      <c r="W220" s="11">
        <f t="shared" si="132"/>
        <v>618667.8108168383</v>
      </c>
      <c r="X220" s="10">
        <f t="shared" si="113"/>
        <v>3.058248661231857</v>
      </c>
      <c r="Y220" s="10">
        <f t="shared" si="107"/>
        <v>27194.129395859047</v>
      </c>
      <c r="AA220" s="11">
        <f t="shared" si="114"/>
        <v>5000</v>
      </c>
      <c r="AB220" s="11">
        <f t="shared" si="108"/>
        <v>1055000</v>
      </c>
      <c r="AC220" s="24"/>
      <c r="AD220" s="26" t="str">
        <f t="shared" si="115"/>
        <v>NA</v>
      </c>
      <c r="AE220" s="26" t="str">
        <f t="shared" si="116"/>
        <v>NA</v>
      </c>
      <c r="AF220" s="26" t="str">
        <f t="shared" si="117"/>
        <v>NA</v>
      </c>
      <c r="AG220" s="26">
        <f t="shared" si="118"/>
        <v>0</v>
      </c>
      <c r="AH220" s="26">
        <f t="shared" si="119"/>
        <v>0</v>
      </c>
      <c r="AI220" s="26">
        <f t="shared" si="120"/>
        <v>0</v>
      </c>
      <c r="AJ220" s="26">
        <f t="shared" si="121"/>
        <v>0</v>
      </c>
      <c r="AK220" s="26">
        <f t="shared" si="122"/>
        <v>0</v>
      </c>
      <c r="AL220" s="26">
        <f t="shared" si="123"/>
        <v>0</v>
      </c>
      <c r="AM220" s="26">
        <f t="shared" si="124"/>
        <v>0</v>
      </c>
    </row>
    <row r="221" spans="1:39" ht="14.25">
      <c r="A221" s="5">
        <f t="shared" si="133"/>
        <v>212</v>
      </c>
      <c r="B221">
        <v>295.9209993197439</v>
      </c>
      <c r="C221" s="6" t="str">
        <f t="shared" si="109"/>
        <v>NA</v>
      </c>
      <c r="D221" s="7" t="str">
        <f t="shared" si="125"/>
        <v>NA</v>
      </c>
      <c r="E221" s="8" t="str">
        <f t="shared" si="110"/>
        <v>NA</v>
      </c>
      <c r="F221" s="8" t="str">
        <f t="shared" si="126"/>
        <v>NA</v>
      </c>
      <c r="G221" s="8" t="str">
        <f t="shared" si="111"/>
        <v>NA</v>
      </c>
      <c r="H221" s="8" t="str">
        <f t="shared" si="136"/>
        <v>NA</v>
      </c>
      <c r="I221" s="15" t="str">
        <f t="shared" si="127"/>
        <v>NA</v>
      </c>
      <c r="J221" s="15" t="str">
        <f t="shared" si="137"/>
        <v>NA</v>
      </c>
      <c r="K221" s="19"/>
      <c r="L221" s="8" t="str">
        <f t="shared" si="112"/>
        <v>NA</v>
      </c>
      <c r="M221" s="8" t="str">
        <f t="shared" si="138"/>
        <v>NA</v>
      </c>
      <c r="N221" s="15" t="str">
        <f t="shared" si="128"/>
        <v>NA</v>
      </c>
      <c r="O221" s="14" t="str">
        <f t="shared" si="139"/>
        <v>NA</v>
      </c>
      <c r="P221" s="8" t="str">
        <f t="shared" si="129"/>
        <v>NA</v>
      </c>
      <c r="Q221" s="13">
        <f t="shared" si="134"/>
        <v>211</v>
      </c>
      <c r="R221" s="10">
        <v>295.9209993197439</v>
      </c>
      <c r="S221" s="12">
        <f t="shared" si="135"/>
        <v>-0.095</v>
      </c>
      <c r="T221" s="11">
        <f t="shared" si="130"/>
        <v>5164378.722767044</v>
      </c>
      <c r="U221" s="11">
        <f t="shared" si="106"/>
        <v>8047313.946453023</v>
      </c>
      <c r="V221" s="11">
        <f t="shared" si="131"/>
        <v>1000</v>
      </c>
      <c r="W221" s="11">
        <f t="shared" si="132"/>
        <v>619667.8108168383</v>
      </c>
      <c r="X221" s="10">
        <f t="shared" si="113"/>
        <v>3.3792802886539857</v>
      </c>
      <c r="Y221" s="10">
        <f t="shared" si="107"/>
        <v>27197.5086761477</v>
      </c>
      <c r="AA221" s="11">
        <f t="shared" si="114"/>
        <v>5000</v>
      </c>
      <c r="AB221" s="11">
        <f t="shared" si="108"/>
        <v>1060000</v>
      </c>
      <c r="AC221" s="24"/>
      <c r="AD221" s="26" t="str">
        <f t="shared" si="115"/>
        <v>NA</v>
      </c>
      <c r="AE221" s="26" t="str">
        <f t="shared" si="116"/>
        <v>NA</v>
      </c>
      <c r="AF221" s="26" t="str">
        <f t="shared" si="117"/>
        <v>NA</v>
      </c>
      <c r="AG221" s="26">
        <f t="shared" si="118"/>
        <v>0</v>
      </c>
      <c r="AH221" s="26">
        <f t="shared" si="119"/>
        <v>0</v>
      </c>
      <c r="AI221" s="26">
        <f t="shared" si="120"/>
        <v>0</v>
      </c>
      <c r="AJ221" s="26">
        <f t="shared" si="121"/>
        <v>0</v>
      </c>
      <c r="AK221" s="26">
        <f t="shared" si="122"/>
        <v>0</v>
      </c>
      <c r="AL221" s="26">
        <f t="shared" si="123"/>
        <v>0</v>
      </c>
      <c r="AM221" s="26">
        <f t="shared" si="124"/>
        <v>0</v>
      </c>
    </row>
    <row r="222" spans="1:39" ht="14.25">
      <c r="A222" s="5">
        <f t="shared" si="133"/>
        <v>213</v>
      </c>
      <c r="B222">
        <v>300.9516563081795</v>
      </c>
      <c r="C222" s="6" t="str">
        <f t="shared" si="109"/>
        <v>NA</v>
      </c>
      <c r="D222" s="7" t="str">
        <f t="shared" si="125"/>
        <v>NA</v>
      </c>
      <c r="E222" s="8" t="str">
        <f t="shared" si="110"/>
        <v>NA</v>
      </c>
      <c r="F222" s="8" t="str">
        <f t="shared" si="126"/>
        <v>NA</v>
      </c>
      <c r="G222" s="8" t="str">
        <f t="shared" si="111"/>
        <v>NA</v>
      </c>
      <c r="H222" s="8" t="str">
        <f t="shared" si="136"/>
        <v>NA</v>
      </c>
      <c r="I222" s="15" t="str">
        <f t="shared" si="127"/>
        <v>NA</v>
      </c>
      <c r="J222" s="15" t="str">
        <f t="shared" si="137"/>
        <v>NA</v>
      </c>
      <c r="K222" s="19"/>
      <c r="L222" s="8" t="str">
        <f t="shared" si="112"/>
        <v>NA</v>
      </c>
      <c r="M222" s="8" t="str">
        <f t="shared" si="138"/>
        <v>NA</v>
      </c>
      <c r="N222" s="15" t="str">
        <f t="shared" si="128"/>
        <v>NA</v>
      </c>
      <c r="O222" s="14" t="str">
        <f t="shared" si="139"/>
        <v>NA</v>
      </c>
      <c r="P222" s="8" t="str">
        <f t="shared" si="129"/>
        <v>NA</v>
      </c>
      <c r="Q222" s="13">
        <f t="shared" si="134"/>
        <v>212</v>
      </c>
      <c r="R222" s="10">
        <v>300.9516563081795</v>
      </c>
      <c r="S222" s="12">
        <f t="shared" si="135"/>
        <v>0.016999999999999925</v>
      </c>
      <c r="T222" s="11">
        <f t="shared" si="130"/>
        <v>5233995.9568016315</v>
      </c>
      <c r="U222" s="11">
        <f t="shared" si="106"/>
        <v>8185135.283542723</v>
      </c>
      <c r="V222" s="11">
        <f t="shared" si="131"/>
        <v>1000</v>
      </c>
      <c r="W222" s="11">
        <f t="shared" si="132"/>
        <v>620667.8108168383</v>
      </c>
      <c r="X222" s="10">
        <f t="shared" si="113"/>
        <v>3.3227928108692093</v>
      </c>
      <c r="Y222" s="10">
        <f t="shared" si="107"/>
        <v>27200.831468958568</v>
      </c>
      <c r="AA222" s="11">
        <f t="shared" si="114"/>
        <v>5000</v>
      </c>
      <c r="AB222" s="11">
        <f t="shared" si="108"/>
        <v>1065000</v>
      </c>
      <c r="AC222" s="24"/>
      <c r="AD222" s="26" t="str">
        <f t="shared" si="115"/>
        <v>NA</v>
      </c>
      <c r="AE222" s="26" t="str">
        <f t="shared" si="116"/>
        <v>NA</v>
      </c>
      <c r="AF222" s="26" t="str">
        <f t="shared" si="117"/>
        <v>NA</v>
      </c>
      <c r="AG222" s="26">
        <f t="shared" si="118"/>
        <v>0</v>
      </c>
      <c r="AH222" s="26">
        <f t="shared" si="119"/>
        <v>0</v>
      </c>
      <c r="AI222" s="26">
        <f t="shared" si="120"/>
        <v>0</v>
      </c>
      <c r="AJ222" s="26">
        <f t="shared" si="121"/>
        <v>0</v>
      </c>
      <c r="AK222" s="26">
        <f t="shared" si="122"/>
        <v>0</v>
      </c>
      <c r="AL222" s="26">
        <f t="shared" si="123"/>
        <v>0</v>
      </c>
      <c r="AM222" s="26">
        <f t="shared" si="124"/>
        <v>0</v>
      </c>
    </row>
    <row r="223" spans="1:39" ht="14.25">
      <c r="A223" s="5">
        <f t="shared" si="133"/>
        <v>214</v>
      </c>
      <c r="B223">
        <v>290.7192999937014</v>
      </c>
      <c r="C223" s="6" t="str">
        <f t="shared" si="109"/>
        <v>NA</v>
      </c>
      <c r="D223" s="7" t="str">
        <f t="shared" si="125"/>
        <v>NA</v>
      </c>
      <c r="E223" s="8" t="str">
        <f t="shared" si="110"/>
        <v>NA</v>
      </c>
      <c r="F223" s="8" t="str">
        <f t="shared" si="126"/>
        <v>NA</v>
      </c>
      <c r="G223" s="8" t="str">
        <f t="shared" si="111"/>
        <v>NA</v>
      </c>
      <c r="H223" s="8" t="str">
        <f t="shared" si="136"/>
        <v>NA</v>
      </c>
      <c r="I223" s="15" t="str">
        <f t="shared" si="127"/>
        <v>NA</v>
      </c>
      <c r="J223" s="15" t="str">
        <f t="shared" si="137"/>
        <v>NA</v>
      </c>
      <c r="K223" s="19"/>
      <c r="L223" s="8" t="str">
        <f t="shared" si="112"/>
        <v>NA</v>
      </c>
      <c r="M223" s="8" t="str">
        <f t="shared" si="138"/>
        <v>NA</v>
      </c>
      <c r="N223" s="15" t="str">
        <f t="shared" si="128"/>
        <v>NA</v>
      </c>
      <c r="O223" s="14" t="str">
        <f t="shared" si="139"/>
        <v>NA</v>
      </c>
      <c r="P223" s="8" t="str">
        <f t="shared" si="129"/>
        <v>NA</v>
      </c>
      <c r="Q223" s="13">
        <f t="shared" si="134"/>
        <v>213</v>
      </c>
      <c r="R223" s="10">
        <v>290.7192999937014</v>
      </c>
      <c r="S223" s="12">
        <f t="shared" si="135"/>
        <v>-0.03400000000000007</v>
      </c>
      <c r="T223" s="11">
        <f t="shared" si="130"/>
        <v>5304483.406261651</v>
      </c>
      <c r="U223" s="11">
        <f t="shared" si="106"/>
        <v>7907806.68390227</v>
      </c>
      <c r="V223" s="11">
        <f t="shared" si="131"/>
        <v>1000</v>
      </c>
      <c r="W223" s="11">
        <f t="shared" si="132"/>
        <v>621667.8108168383</v>
      </c>
      <c r="X223" s="10">
        <f t="shared" si="113"/>
        <v>3.439744110630652</v>
      </c>
      <c r="Y223" s="10">
        <f t="shared" si="107"/>
        <v>27204.271213069198</v>
      </c>
      <c r="AA223" s="11">
        <f t="shared" si="114"/>
        <v>5000</v>
      </c>
      <c r="AB223" s="11">
        <f t="shared" si="108"/>
        <v>1070000</v>
      </c>
      <c r="AC223" s="24"/>
      <c r="AD223" s="26" t="str">
        <f t="shared" si="115"/>
        <v>NA</v>
      </c>
      <c r="AE223" s="26" t="str">
        <f t="shared" si="116"/>
        <v>NA</v>
      </c>
      <c r="AF223" s="26" t="str">
        <f t="shared" si="117"/>
        <v>NA</v>
      </c>
      <c r="AG223" s="26">
        <f t="shared" si="118"/>
        <v>0</v>
      </c>
      <c r="AH223" s="26">
        <f t="shared" si="119"/>
        <v>0</v>
      </c>
      <c r="AI223" s="26">
        <f t="shared" si="120"/>
        <v>0</v>
      </c>
      <c r="AJ223" s="26">
        <f t="shared" si="121"/>
        <v>0</v>
      </c>
      <c r="AK223" s="26">
        <f t="shared" si="122"/>
        <v>0</v>
      </c>
      <c r="AL223" s="26">
        <f t="shared" si="123"/>
        <v>0</v>
      </c>
      <c r="AM223" s="26">
        <f t="shared" si="124"/>
        <v>0</v>
      </c>
    </row>
    <row r="224" spans="1:39" ht="14.25">
      <c r="A224" s="5">
        <f t="shared" si="133"/>
        <v>215</v>
      </c>
      <c r="B224">
        <v>274.4390191940541</v>
      </c>
      <c r="C224" s="6" t="str">
        <f t="shared" si="109"/>
        <v>NA</v>
      </c>
      <c r="D224" s="7" t="str">
        <f t="shared" si="125"/>
        <v>NA</v>
      </c>
      <c r="E224" s="8" t="str">
        <f t="shared" si="110"/>
        <v>NA</v>
      </c>
      <c r="F224" s="8" t="str">
        <f t="shared" si="126"/>
        <v>NA</v>
      </c>
      <c r="G224" s="8" t="str">
        <f t="shared" si="111"/>
        <v>NA</v>
      </c>
      <c r="H224" s="8" t="str">
        <f t="shared" si="136"/>
        <v>NA</v>
      </c>
      <c r="I224" s="15" t="str">
        <f t="shared" si="127"/>
        <v>NA</v>
      </c>
      <c r="J224" s="15" t="str">
        <f t="shared" si="137"/>
        <v>NA</v>
      </c>
      <c r="K224" s="19"/>
      <c r="L224" s="8" t="str">
        <f t="shared" si="112"/>
        <v>NA</v>
      </c>
      <c r="M224" s="8" t="str">
        <f t="shared" si="138"/>
        <v>NA</v>
      </c>
      <c r="N224" s="15" t="str">
        <f t="shared" si="128"/>
        <v>NA</v>
      </c>
      <c r="O224" s="14" t="str">
        <f t="shared" si="139"/>
        <v>NA</v>
      </c>
      <c r="P224" s="8" t="str">
        <f t="shared" si="129"/>
        <v>NA</v>
      </c>
      <c r="Q224" s="13">
        <f t="shared" si="134"/>
        <v>214</v>
      </c>
      <c r="R224" s="10">
        <v>274.4390191940541</v>
      </c>
      <c r="S224" s="12">
        <f t="shared" si="135"/>
        <v>-0.05600000000000008</v>
      </c>
      <c r="T224" s="11">
        <f t="shared" si="130"/>
        <v>5375851.948839922</v>
      </c>
      <c r="U224" s="11">
        <f t="shared" si="106"/>
        <v>7465913.5096037425</v>
      </c>
      <c r="V224" s="11">
        <f t="shared" si="131"/>
        <v>1000</v>
      </c>
      <c r="W224" s="11">
        <f t="shared" si="132"/>
        <v>622667.8108168383</v>
      </c>
      <c r="X224" s="10">
        <f t="shared" si="113"/>
        <v>3.6437967273629788</v>
      </c>
      <c r="Y224" s="10">
        <f t="shared" si="107"/>
        <v>27207.91500979656</v>
      </c>
      <c r="AA224" s="11">
        <f t="shared" si="114"/>
        <v>5000</v>
      </c>
      <c r="AB224" s="11">
        <f t="shared" si="108"/>
        <v>1075000</v>
      </c>
      <c r="AC224" s="24"/>
      <c r="AD224" s="26" t="str">
        <f t="shared" si="115"/>
        <v>NA</v>
      </c>
      <c r="AE224" s="26" t="str">
        <f t="shared" si="116"/>
        <v>NA</v>
      </c>
      <c r="AF224" s="26" t="str">
        <f t="shared" si="117"/>
        <v>NA</v>
      </c>
      <c r="AG224" s="26">
        <f t="shared" si="118"/>
        <v>0</v>
      </c>
      <c r="AH224" s="26">
        <f t="shared" si="119"/>
        <v>0</v>
      </c>
      <c r="AI224" s="26">
        <f t="shared" si="120"/>
        <v>0</v>
      </c>
      <c r="AJ224" s="26">
        <f t="shared" si="121"/>
        <v>0</v>
      </c>
      <c r="AK224" s="26">
        <f t="shared" si="122"/>
        <v>0</v>
      </c>
      <c r="AL224" s="26">
        <f t="shared" si="123"/>
        <v>0</v>
      </c>
      <c r="AM224" s="26">
        <f t="shared" si="124"/>
        <v>0</v>
      </c>
    </row>
    <row r="225" spans="1:39" ht="14.25">
      <c r="A225" s="5">
        <f t="shared" si="133"/>
        <v>216</v>
      </c>
      <c r="B225">
        <v>289.258726230533</v>
      </c>
      <c r="C225" s="6" t="str">
        <f t="shared" si="109"/>
        <v>NA</v>
      </c>
      <c r="D225" s="7" t="str">
        <f t="shared" si="125"/>
        <v>NA</v>
      </c>
      <c r="E225" s="8" t="str">
        <f t="shared" si="110"/>
        <v>NA</v>
      </c>
      <c r="F225" s="8" t="str">
        <f t="shared" si="126"/>
        <v>NA</v>
      </c>
      <c r="G225" s="8" t="str">
        <f t="shared" si="111"/>
        <v>NA</v>
      </c>
      <c r="H225" s="8" t="str">
        <f t="shared" si="136"/>
        <v>NA</v>
      </c>
      <c r="I225" s="15" t="str">
        <f t="shared" si="127"/>
        <v>NA</v>
      </c>
      <c r="J225" s="15" t="str">
        <f t="shared" si="137"/>
        <v>NA</v>
      </c>
      <c r="K225" s="19"/>
      <c r="L225" s="8" t="str">
        <f t="shared" si="112"/>
        <v>NA</v>
      </c>
      <c r="M225" s="8" t="str">
        <f t="shared" si="138"/>
        <v>NA</v>
      </c>
      <c r="N225" s="15" t="str">
        <f t="shared" si="128"/>
        <v>NA</v>
      </c>
      <c r="O225" s="14" t="str">
        <f t="shared" si="139"/>
        <v>NA</v>
      </c>
      <c r="P225" s="8" t="str">
        <f t="shared" si="129"/>
        <v>NA</v>
      </c>
      <c r="Q225" s="13">
        <f t="shared" si="134"/>
        <v>215</v>
      </c>
      <c r="R225" s="10">
        <v>289.258726230533</v>
      </c>
      <c r="S225" s="12">
        <f t="shared" si="135"/>
        <v>0.053999999999999986</v>
      </c>
      <c r="T225" s="11">
        <f t="shared" si="130"/>
        <v>5448112.598200421</v>
      </c>
      <c r="U225" s="11">
        <f t="shared" si="106"/>
        <v>7870126.839122345</v>
      </c>
      <c r="V225" s="11">
        <f t="shared" si="131"/>
        <v>1000</v>
      </c>
      <c r="W225" s="11">
        <f t="shared" si="132"/>
        <v>623667.8108168383</v>
      </c>
      <c r="X225" s="10">
        <f t="shared" si="113"/>
        <v>3.457112644556906</v>
      </c>
      <c r="Y225" s="10">
        <f t="shared" si="107"/>
        <v>27211.372122441117</v>
      </c>
      <c r="AA225" s="11">
        <f t="shared" si="114"/>
        <v>5000</v>
      </c>
      <c r="AB225" s="11">
        <f t="shared" si="108"/>
        <v>1080000</v>
      </c>
      <c r="AC225" s="24"/>
      <c r="AD225" s="26" t="str">
        <f t="shared" si="115"/>
        <v>NA</v>
      </c>
      <c r="AE225" s="26" t="str">
        <f t="shared" si="116"/>
        <v>NA</v>
      </c>
      <c r="AF225" s="26" t="str">
        <f t="shared" si="117"/>
        <v>NA</v>
      </c>
      <c r="AG225" s="26">
        <f t="shared" si="118"/>
        <v>0</v>
      </c>
      <c r="AH225" s="26">
        <f t="shared" si="119"/>
        <v>0</v>
      </c>
      <c r="AI225" s="26">
        <f t="shared" si="120"/>
        <v>0</v>
      </c>
      <c r="AJ225" s="26">
        <f t="shared" si="121"/>
        <v>0</v>
      </c>
      <c r="AK225" s="26">
        <f t="shared" si="122"/>
        <v>0</v>
      </c>
      <c r="AL225" s="26">
        <f t="shared" si="123"/>
        <v>0</v>
      </c>
      <c r="AM225" s="26">
        <f t="shared" si="124"/>
        <v>0</v>
      </c>
    </row>
    <row r="226" spans="1:39" ht="14.25">
      <c r="A226" s="5">
        <f t="shared" si="133"/>
        <v>217</v>
      </c>
      <c r="B226">
        <v>254.83693780909957</v>
      </c>
      <c r="C226" s="6" t="str">
        <f t="shared" si="109"/>
        <v>NA</v>
      </c>
      <c r="D226" s="7" t="str">
        <f t="shared" si="125"/>
        <v>NA</v>
      </c>
      <c r="E226" s="8" t="str">
        <f t="shared" si="110"/>
        <v>NA</v>
      </c>
      <c r="F226" s="8" t="str">
        <f t="shared" si="126"/>
        <v>NA</v>
      </c>
      <c r="G226" s="8" t="str">
        <f t="shared" si="111"/>
        <v>NA</v>
      </c>
      <c r="H226" s="8" t="str">
        <f t="shared" si="136"/>
        <v>NA</v>
      </c>
      <c r="I226" s="15" t="str">
        <f t="shared" si="127"/>
        <v>NA</v>
      </c>
      <c r="J226" s="15" t="str">
        <f t="shared" si="137"/>
        <v>NA</v>
      </c>
      <c r="K226" s="19"/>
      <c r="L226" s="8" t="str">
        <f t="shared" si="112"/>
        <v>NA</v>
      </c>
      <c r="M226" s="8" t="str">
        <f t="shared" si="138"/>
        <v>NA</v>
      </c>
      <c r="N226" s="15" t="str">
        <f t="shared" si="128"/>
        <v>NA</v>
      </c>
      <c r="O226" s="14" t="str">
        <f t="shared" si="139"/>
        <v>NA</v>
      </c>
      <c r="P226" s="8" t="str">
        <f t="shared" si="129"/>
        <v>NA</v>
      </c>
      <c r="Q226" s="13">
        <f t="shared" si="134"/>
        <v>216</v>
      </c>
      <c r="R226" s="10">
        <v>254.83693780909957</v>
      </c>
      <c r="S226" s="12">
        <f t="shared" si="135"/>
        <v>-0.11900000000000002</v>
      </c>
      <c r="T226" s="11">
        <f t="shared" si="130"/>
        <v>5521276.505677927</v>
      </c>
      <c r="U226" s="11">
        <f t="shared" si="106"/>
        <v>6934462.745266786</v>
      </c>
      <c r="V226" s="11">
        <f t="shared" si="131"/>
        <v>1000</v>
      </c>
      <c r="W226" s="11">
        <f t="shared" si="132"/>
        <v>624667.8108168383</v>
      </c>
      <c r="X226" s="10">
        <f t="shared" si="113"/>
        <v>3.9240779166366697</v>
      </c>
      <c r="Y226" s="10">
        <f t="shared" si="107"/>
        <v>27215.296200357752</v>
      </c>
      <c r="AA226" s="11">
        <f t="shared" si="114"/>
        <v>5000</v>
      </c>
      <c r="AB226" s="11">
        <f t="shared" si="108"/>
        <v>1085000</v>
      </c>
      <c r="AC226" s="24"/>
      <c r="AD226" s="26" t="str">
        <f t="shared" si="115"/>
        <v>NA</v>
      </c>
      <c r="AE226" s="26" t="str">
        <f t="shared" si="116"/>
        <v>NA</v>
      </c>
      <c r="AF226" s="26" t="str">
        <f t="shared" si="117"/>
        <v>NA</v>
      </c>
      <c r="AG226" s="26">
        <f t="shared" si="118"/>
        <v>0</v>
      </c>
      <c r="AH226" s="26">
        <f t="shared" si="119"/>
        <v>0</v>
      </c>
      <c r="AI226" s="26">
        <f t="shared" si="120"/>
        <v>0</v>
      </c>
      <c r="AJ226" s="26">
        <f t="shared" si="121"/>
        <v>0</v>
      </c>
      <c r="AK226" s="26">
        <f t="shared" si="122"/>
        <v>0</v>
      </c>
      <c r="AL226" s="26">
        <f t="shared" si="123"/>
        <v>0</v>
      </c>
      <c r="AM226" s="26">
        <f t="shared" si="124"/>
        <v>0</v>
      </c>
    </row>
    <row r="227" spans="1:39" ht="14.25">
      <c r="A227" s="5">
        <f t="shared" si="133"/>
        <v>218</v>
      </c>
      <c r="B227">
        <v>280.5754685278186</v>
      </c>
      <c r="C227" s="6" t="str">
        <f t="shared" si="109"/>
        <v>NA</v>
      </c>
      <c r="D227" s="7" t="str">
        <f t="shared" si="125"/>
        <v>NA</v>
      </c>
      <c r="E227" s="8" t="str">
        <f t="shared" si="110"/>
        <v>NA</v>
      </c>
      <c r="F227" s="8" t="str">
        <f t="shared" si="126"/>
        <v>NA</v>
      </c>
      <c r="G227" s="8" t="str">
        <f t="shared" si="111"/>
        <v>NA</v>
      </c>
      <c r="H227" s="8" t="str">
        <f t="shared" si="136"/>
        <v>NA</v>
      </c>
      <c r="I227" s="15" t="str">
        <f t="shared" si="127"/>
        <v>NA</v>
      </c>
      <c r="J227" s="15" t="str">
        <f t="shared" si="137"/>
        <v>NA</v>
      </c>
      <c r="K227" s="19"/>
      <c r="L227" s="8" t="str">
        <f t="shared" si="112"/>
        <v>NA</v>
      </c>
      <c r="M227" s="8" t="str">
        <f t="shared" si="138"/>
        <v>NA</v>
      </c>
      <c r="N227" s="15" t="str">
        <f t="shared" si="128"/>
        <v>NA</v>
      </c>
      <c r="O227" s="14" t="str">
        <f t="shared" si="139"/>
        <v>NA</v>
      </c>
      <c r="P227" s="8" t="str">
        <f t="shared" si="129"/>
        <v>NA</v>
      </c>
      <c r="Q227" s="13">
        <f t="shared" si="134"/>
        <v>217</v>
      </c>
      <c r="R227" s="10">
        <v>280.5754685278186</v>
      </c>
      <c r="S227" s="12">
        <f t="shared" si="135"/>
        <v>0.10099999999999991</v>
      </c>
      <c r="T227" s="11">
        <f t="shared" si="130"/>
        <v>5595354.961998901</v>
      </c>
      <c r="U227" s="11">
        <f t="shared" si="106"/>
        <v>7635944.482538731</v>
      </c>
      <c r="V227" s="11">
        <f t="shared" si="131"/>
        <v>1000</v>
      </c>
      <c r="W227" s="11">
        <f t="shared" si="132"/>
        <v>625667.8108168383</v>
      </c>
      <c r="X227" s="10">
        <f t="shared" si="113"/>
        <v>3.5641034665183198</v>
      </c>
      <c r="Y227" s="10">
        <f t="shared" si="107"/>
        <v>27218.86030382427</v>
      </c>
      <c r="AA227" s="11">
        <f t="shared" si="114"/>
        <v>5000</v>
      </c>
      <c r="AB227" s="11">
        <f t="shared" si="108"/>
        <v>1090000</v>
      </c>
      <c r="AC227" s="24"/>
      <c r="AD227" s="26" t="str">
        <f t="shared" si="115"/>
        <v>NA</v>
      </c>
      <c r="AE227" s="26" t="str">
        <f t="shared" si="116"/>
        <v>NA</v>
      </c>
      <c r="AF227" s="26" t="str">
        <f t="shared" si="117"/>
        <v>NA</v>
      </c>
      <c r="AG227" s="26">
        <f t="shared" si="118"/>
        <v>0</v>
      </c>
      <c r="AH227" s="26">
        <f t="shared" si="119"/>
        <v>0</v>
      </c>
      <c r="AI227" s="26">
        <f t="shared" si="120"/>
        <v>0</v>
      </c>
      <c r="AJ227" s="26">
        <f t="shared" si="121"/>
        <v>0</v>
      </c>
      <c r="AK227" s="26">
        <f t="shared" si="122"/>
        <v>0</v>
      </c>
      <c r="AL227" s="26">
        <f t="shared" si="123"/>
        <v>0</v>
      </c>
      <c r="AM227" s="26">
        <f t="shared" si="124"/>
        <v>0</v>
      </c>
    </row>
    <row r="228" spans="1:39" ht="14.25">
      <c r="A228" s="5">
        <f t="shared" si="133"/>
        <v>219</v>
      </c>
      <c r="B228">
        <v>295.44596835979297</v>
      </c>
      <c r="C228" s="6" t="str">
        <f t="shared" si="109"/>
        <v>NA</v>
      </c>
      <c r="D228" s="7" t="str">
        <f t="shared" si="125"/>
        <v>NA</v>
      </c>
      <c r="E228" s="8" t="str">
        <f t="shared" si="110"/>
        <v>NA</v>
      </c>
      <c r="F228" s="8" t="str">
        <f t="shared" si="126"/>
        <v>NA</v>
      </c>
      <c r="G228" s="8" t="str">
        <f t="shared" si="111"/>
        <v>NA</v>
      </c>
      <c r="H228" s="8" t="str">
        <f t="shared" si="136"/>
        <v>NA</v>
      </c>
      <c r="I228" s="15" t="str">
        <f t="shared" si="127"/>
        <v>NA</v>
      </c>
      <c r="J228" s="15" t="str">
        <f t="shared" si="137"/>
        <v>NA</v>
      </c>
      <c r="K228" s="19"/>
      <c r="L228" s="8" t="str">
        <f t="shared" si="112"/>
        <v>NA</v>
      </c>
      <c r="M228" s="8" t="str">
        <f t="shared" si="138"/>
        <v>NA</v>
      </c>
      <c r="N228" s="15" t="str">
        <f t="shared" si="128"/>
        <v>NA</v>
      </c>
      <c r="O228" s="14" t="str">
        <f t="shared" si="139"/>
        <v>NA</v>
      </c>
      <c r="P228" s="8" t="str">
        <f t="shared" si="129"/>
        <v>NA</v>
      </c>
      <c r="Q228" s="13">
        <f t="shared" si="134"/>
        <v>218</v>
      </c>
      <c r="R228" s="10">
        <v>295.44596835979297</v>
      </c>
      <c r="S228" s="12">
        <f t="shared" si="135"/>
        <v>0.05299999999999995</v>
      </c>
      <c r="T228" s="11">
        <f t="shared" si="130"/>
        <v>5670359.399023888</v>
      </c>
      <c r="U228" s="11">
        <f t="shared" si="106"/>
        <v>8041702.540113283</v>
      </c>
      <c r="V228" s="11">
        <f t="shared" si="131"/>
        <v>1000</v>
      </c>
      <c r="W228" s="11">
        <f t="shared" si="132"/>
        <v>626667.8108168383</v>
      </c>
      <c r="X228" s="10">
        <f t="shared" si="113"/>
        <v>3.384713643417208</v>
      </c>
      <c r="Y228" s="10">
        <f t="shared" si="107"/>
        <v>27222.245017467685</v>
      </c>
      <c r="AA228" s="11">
        <f t="shared" si="114"/>
        <v>5000</v>
      </c>
      <c r="AB228" s="11">
        <f t="shared" si="108"/>
        <v>1095000</v>
      </c>
      <c r="AC228" s="24"/>
      <c r="AD228" s="26" t="str">
        <f t="shared" si="115"/>
        <v>NA</v>
      </c>
      <c r="AE228" s="26" t="str">
        <f t="shared" si="116"/>
        <v>NA</v>
      </c>
      <c r="AF228" s="26" t="str">
        <f t="shared" si="117"/>
        <v>NA</v>
      </c>
      <c r="AG228" s="26">
        <f t="shared" si="118"/>
        <v>0</v>
      </c>
      <c r="AH228" s="26">
        <f t="shared" si="119"/>
        <v>0</v>
      </c>
      <c r="AI228" s="26">
        <f t="shared" si="120"/>
        <v>0</v>
      </c>
      <c r="AJ228" s="26">
        <f t="shared" si="121"/>
        <v>0</v>
      </c>
      <c r="AK228" s="26">
        <f t="shared" si="122"/>
        <v>0</v>
      </c>
      <c r="AL228" s="26">
        <f t="shared" si="123"/>
        <v>0</v>
      </c>
      <c r="AM228" s="26">
        <f t="shared" si="124"/>
        <v>0</v>
      </c>
    </row>
    <row r="229" spans="1:39" ht="14.25">
      <c r="A229" s="5">
        <f t="shared" si="133"/>
        <v>220</v>
      </c>
      <c r="B229">
        <v>306.6729151574651</v>
      </c>
      <c r="C229" s="6" t="str">
        <f t="shared" si="109"/>
        <v>NA</v>
      </c>
      <c r="D229" s="7" t="str">
        <f t="shared" si="125"/>
        <v>NA</v>
      </c>
      <c r="E229" s="8" t="str">
        <f t="shared" si="110"/>
        <v>NA</v>
      </c>
      <c r="F229" s="8" t="str">
        <f t="shared" si="126"/>
        <v>NA</v>
      </c>
      <c r="G229" s="8" t="str">
        <f t="shared" si="111"/>
        <v>NA</v>
      </c>
      <c r="H229" s="8" t="str">
        <f t="shared" si="136"/>
        <v>NA</v>
      </c>
      <c r="I229" s="15" t="str">
        <f t="shared" si="127"/>
        <v>NA</v>
      </c>
      <c r="J229" s="15" t="str">
        <f t="shared" si="137"/>
        <v>NA</v>
      </c>
      <c r="K229" s="19"/>
      <c r="L229" s="8" t="str">
        <f t="shared" si="112"/>
        <v>NA</v>
      </c>
      <c r="M229" s="8" t="str">
        <f t="shared" si="138"/>
        <v>NA</v>
      </c>
      <c r="N229" s="15" t="str">
        <f t="shared" si="128"/>
        <v>NA</v>
      </c>
      <c r="O229" s="14" t="str">
        <f t="shared" si="139"/>
        <v>NA</v>
      </c>
      <c r="P229" s="8" t="str">
        <f t="shared" si="129"/>
        <v>NA</v>
      </c>
      <c r="Q229" s="13">
        <f t="shared" si="134"/>
        <v>219</v>
      </c>
      <c r="R229" s="10">
        <v>306.6729151574651</v>
      </c>
      <c r="S229" s="12">
        <f t="shared" si="135"/>
        <v>0.038000000000000075</v>
      </c>
      <c r="T229" s="11">
        <f t="shared" si="130"/>
        <v>5746301.391511684</v>
      </c>
      <c r="U229" s="11">
        <f t="shared" si="106"/>
        <v>8348325.236637589</v>
      </c>
      <c r="V229" s="11">
        <f t="shared" si="131"/>
        <v>1000</v>
      </c>
      <c r="W229" s="11">
        <f t="shared" si="132"/>
        <v>627667.8108168383</v>
      </c>
      <c r="X229" s="10">
        <f t="shared" si="113"/>
        <v>3.260803124679391</v>
      </c>
      <c r="Y229" s="10">
        <f t="shared" si="107"/>
        <v>27225.505820592363</v>
      </c>
      <c r="AA229" s="11">
        <f t="shared" si="114"/>
        <v>5000</v>
      </c>
      <c r="AB229" s="11">
        <f t="shared" si="108"/>
        <v>1100000</v>
      </c>
      <c r="AC229" s="24"/>
      <c r="AD229" s="26" t="str">
        <f t="shared" si="115"/>
        <v>NA</v>
      </c>
      <c r="AE229" s="26" t="str">
        <f t="shared" si="116"/>
        <v>NA</v>
      </c>
      <c r="AF229" s="26" t="str">
        <f t="shared" si="117"/>
        <v>NA</v>
      </c>
      <c r="AG229" s="26">
        <f t="shared" si="118"/>
        <v>0</v>
      </c>
      <c r="AH229" s="26">
        <f t="shared" si="119"/>
        <v>0</v>
      </c>
      <c r="AI229" s="26">
        <f t="shared" si="120"/>
        <v>0</v>
      </c>
      <c r="AJ229" s="26">
        <f t="shared" si="121"/>
        <v>0</v>
      </c>
      <c r="AK229" s="26">
        <f t="shared" si="122"/>
        <v>0</v>
      </c>
      <c r="AL229" s="26">
        <f t="shared" si="123"/>
        <v>0</v>
      </c>
      <c r="AM229" s="26">
        <f t="shared" si="124"/>
        <v>0</v>
      </c>
    </row>
    <row r="230" spans="1:39" ht="14.25">
      <c r="A230" s="5">
        <f t="shared" si="133"/>
        <v>221</v>
      </c>
      <c r="B230">
        <v>281.2190631993955</v>
      </c>
      <c r="C230" s="6" t="str">
        <f t="shared" si="109"/>
        <v>NA</v>
      </c>
      <c r="D230" s="7" t="str">
        <f t="shared" si="125"/>
        <v>NA</v>
      </c>
      <c r="E230" s="8" t="str">
        <f t="shared" si="110"/>
        <v>NA</v>
      </c>
      <c r="F230" s="8" t="str">
        <f t="shared" si="126"/>
        <v>NA</v>
      </c>
      <c r="G230" s="8" t="str">
        <f t="shared" si="111"/>
        <v>NA</v>
      </c>
      <c r="H230" s="8" t="str">
        <f t="shared" si="136"/>
        <v>NA</v>
      </c>
      <c r="I230" s="15" t="str">
        <f t="shared" si="127"/>
        <v>NA</v>
      </c>
      <c r="J230" s="15" t="str">
        <f t="shared" si="137"/>
        <v>NA</v>
      </c>
      <c r="K230" s="19"/>
      <c r="L230" s="8" t="str">
        <f t="shared" si="112"/>
        <v>NA</v>
      </c>
      <c r="M230" s="8" t="str">
        <f t="shared" si="138"/>
        <v>NA</v>
      </c>
      <c r="N230" s="15" t="str">
        <f t="shared" si="128"/>
        <v>NA</v>
      </c>
      <c r="O230" s="14" t="str">
        <f t="shared" si="139"/>
        <v>NA</v>
      </c>
      <c r="P230" s="8" t="str">
        <f t="shared" si="129"/>
        <v>NA</v>
      </c>
      <c r="Q230" s="13">
        <f t="shared" si="134"/>
        <v>220</v>
      </c>
      <c r="R230" s="10">
        <v>281.2190631993955</v>
      </c>
      <c r="S230" s="12">
        <f t="shared" si="135"/>
        <v>-0.083</v>
      </c>
      <c r="T230" s="11">
        <f t="shared" si="130"/>
        <v>5823192.658905582</v>
      </c>
      <c r="U230" s="11">
        <f t="shared" si="106"/>
        <v>7656331.241996669</v>
      </c>
      <c r="V230" s="11">
        <f t="shared" si="131"/>
        <v>1000</v>
      </c>
      <c r="W230" s="11">
        <f t="shared" si="132"/>
        <v>628667.8108168383</v>
      </c>
      <c r="X230" s="10">
        <f t="shared" si="113"/>
        <v>3.5559467008499355</v>
      </c>
      <c r="Y230" s="10">
        <f t="shared" si="107"/>
        <v>27229.061767293213</v>
      </c>
      <c r="AA230" s="11">
        <f t="shared" si="114"/>
        <v>5000</v>
      </c>
      <c r="AB230" s="11">
        <f t="shared" si="108"/>
        <v>1105000</v>
      </c>
      <c r="AC230" s="24"/>
      <c r="AD230" s="26" t="str">
        <f t="shared" si="115"/>
        <v>NA</v>
      </c>
      <c r="AE230" s="26" t="str">
        <f t="shared" si="116"/>
        <v>NA</v>
      </c>
      <c r="AF230" s="26" t="str">
        <f t="shared" si="117"/>
        <v>NA</v>
      </c>
      <c r="AG230" s="26">
        <f t="shared" si="118"/>
        <v>0</v>
      </c>
      <c r="AH230" s="26">
        <f t="shared" si="119"/>
        <v>0</v>
      </c>
      <c r="AI230" s="26">
        <f t="shared" si="120"/>
        <v>0</v>
      </c>
      <c r="AJ230" s="26">
        <f t="shared" si="121"/>
        <v>0</v>
      </c>
      <c r="AK230" s="26">
        <f t="shared" si="122"/>
        <v>0</v>
      </c>
      <c r="AL230" s="26">
        <f t="shared" si="123"/>
        <v>0</v>
      </c>
      <c r="AM230" s="26">
        <f t="shared" si="124"/>
        <v>0</v>
      </c>
    </row>
    <row r="231" spans="1:39" ht="14.25">
      <c r="A231" s="5">
        <f t="shared" si="133"/>
        <v>222</v>
      </c>
      <c r="B231">
        <v>249.16008999466445</v>
      </c>
      <c r="C231" s="6" t="str">
        <f t="shared" si="109"/>
        <v>NA</v>
      </c>
      <c r="D231" s="7" t="str">
        <f t="shared" si="125"/>
        <v>NA</v>
      </c>
      <c r="E231" s="8" t="str">
        <f t="shared" si="110"/>
        <v>NA</v>
      </c>
      <c r="F231" s="8" t="str">
        <f t="shared" si="126"/>
        <v>NA</v>
      </c>
      <c r="G231" s="8" t="str">
        <f t="shared" si="111"/>
        <v>NA</v>
      </c>
      <c r="H231" s="8" t="str">
        <f t="shared" si="136"/>
        <v>NA</v>
      </c>
      <c r="I231" s="15" t="str">
        <f t="shared" si="127"/>
        <v>NA</v>
      </c>
      <c r="J231" s="15" t="str">
        <f t="shared" si="137"/>
        <v>NA</v>
      </c>
      <c r="K231" s="19"/>
      <c r="L231" s="8" t="str">
        <f t="shared" si="112"/>
        <v>NA</v>
      </c>
      <c r="M231" s="8" t="str">
        <f t="shared" si="138"/>
        <v>NA</v>
      </c>
      <c r="N231" s="15" t="str">
        <f t="shared" si="128"/>
        <v>NA</v>
      </c>
      <c r="O231" s="14" t="str">
        <f t="shared" si="139"/>
        <v>NA</v>
      </c>
      <c r="P231" s="8" t="str">
        <f t="shared" si="129"/>
        <v>NA</v>
      </c>
      <c r="Q231" s="13">
        <f t="shared" si="134"/>
        <v>221</v>
      </c>
      <c r="R231" s="10">
        <v>249.16008999466445</v>
      </c>
      <c r="S231" s="12">
        <f t="shared" si="135"/>
        <v>-0.11399999999999995</v>
      </c>
      <c r="T231" s="11">
        <f t="shared" si="130"/>
        <v>5901045.067141901</v>
      </c>
      <c r="U231" s="11">
        <f t="shared" si="106"/>
        <v>6784395.480409049</v>
      </c>
      <c r="V231" s="11">
        <f t="shared" si="131"/>
        <v>1000</v>
      </c>
      <c r="W231" s="11">
        <f t="shared" si="132"/>
        <v>629667.8108168383</v>
      </c>
      <c r="X231" s="10">
        <f t="shared" si="113"/>
        <v>4.013483861004442</v>
      </c>
      <c r="Y231" s="10">
        <f t="shared" si="107"/>
        <v>27233.075251154216</v>
      </c>
      <c r="AA231" s="11">
        <f t="shared" si="114"/>
        <v>5000</v>
      </c>
      <c r="AB231" s="11">
        <f t="shared" si="108"/>
        <v>1110000</v>
      </c>
      <c r="AC231" s="24"/>
      <c r="AD231" s="26" t="str">
        <f t="shared" si="115"/>
        <v>NA</v>
      </c>
      <c r="AE231" s="26" t="str">
        <f t="shared" si="116"/>
        <v>NA</v>
      </c>
      <c r="AF231" s="26" t="str">
        <f t="shared" si="117"/>
        <v>NA</v>
      </c>
      <c r="AG231" s="26">
        <f t="shared" si="118"/>
        <v>0</v>
      </c>
      <c r="AH231" s="26">
        <f t="shared" si="119"/>
        <v>0</v>
      </c>
      <c r="AI231" s="26">
        <f t="shared" si="120"/>
        <v>0</v>
      </c>
      <c r="AJ231" s="26">
        <f t="shared" si="121"/>
        <v>0</v>
      </c>
      <c r="AK231" s="26">
        <f t="shared" si="122"/>
        <v>0</v>
      </c>
      <c r="AL231" s="26">
        <f t="shared" si="123"/>
        <v>0</v>
      </c>
      <c r="AM231" s="26">
        <f t="shared" si="124"/>
        <v>0</v>
      </c>
    </row>
    <row r="232" spans="1:39" ht="14.25">
      <c r="A232" s="5">
        <f t="shared" si="133"/>
        <v>223</v>
      </c>
      <c r="B232">
        <v>246.41932900472312</v>
      </c>
      <c r="C232" s="6" t="str">
        <f t="shared" si="109"/>
        <v>NA</v>
      </c>
      <c r="D232" s="7" t="str">
        <f t="shared" si="125"/>
        <v>NA</v>
      </c>
      <c r="E232" s="8" t="str">
        <f t="shared" si="110"/>
        <v>NA</v>
      </c>
      <c r="F232" s="8" t="str">
        <f t="shared" si="126"/>
        <v>NA</v>
      </c>
      <c r="G232" s="8" t="str">
        <f t="shared" si="111"/>
        <v>NA</v>
      </c>
      <c r="H232" s="8" t="str">
        <f t="shared" si="136"/>
        <v>NA</v>
      </c>
      <c r="I232" s="15" t="str">
        <f t="shared" si="127"/>
        <v>NA</v>
      </c>
      <c r="J232" s="15" t="str">
        <f t="shared" si="137"/>
        <v>NA</v>
      </c>
      <c r="K232" s="19"/>
      <c r="L232" s="8" t="str">
        <f t="shared" si="112"/>
        <v>NA</v>
      </c>
      <c r="M232" s="8" t="str">
        <f t="shared" si="138"/>
        <v>NA</v>
      </c>
      <c r="N232" s="15" t="str">
        <f t="shared" si="128"/>
        <v>NA</v>
      </c>
      <c r="O232" s="14" t="str">
        <f t="shared" si="139"/>
        <v>NA</v>
      </c>
      <c r="P232" s="8" t="str">
        <f t="shared" si="129"/>
        <v>NA</v>
      </c>
      <c r="Q232" s="13">
        <f t="shared" si="134"/>
        <v>222</v>
      </c>
      <c r="R232" s="10">
        <v>246.41932900472312</v>
      </c>
      <c r="S232" s="12">
        <f t="shared" si="135"/>
        <v>-0.011000000000000051</v>
      </c>
      <c r="T232" s="11">
        <f t="shared" si="130"/>
        <v>5979870.630481175</v>
      </c>
      <c r="U232" s="11">
        <f t="shared" si="106"/>
        <v>6710756.130124549</v>
      </c>
      <c r="V232" s="11">
        <f t="shared" si="131"/>
        <v>1000</v>
      </c>
      <c r="W232" s="11">
        <f t="shared" si="132"/>
        <v>630667.8108168383</v>
      </c>
      <c r="X232" s="10">
        <f t="shared" si="113"/>
        <v>4.058123216384673</v>
      </c>
      <c r="Y232" s="10">
        <f t="shared" si="107"/>
        <v>27237.1333743706</v>
      </c>
      <c r="AA232" s="11">
        <f t="shared" si="114"/>
        <v>5000</v>
      </c>
      <c r="AB232" s="11">
        <f t="shared" si="108"/>
        <v>1115000</v>
      </c>
      <c r="AC232" s="24"/>
      <c r="AD232" s="26" t="str">
        <f t="shared" si="115"/>
        <v>NA</v>
      </c>
      <c r="AE232" s="26" t="str">
        <f t="shared" si="116"/>
        <v>NA</v>
      </c>
      <c r="AF232" s="26" t="str">
        <f t="shared" si="117"/>
        <v>NA</v>
      </c>
      <c r="AG232" s="26">
        <f t="shared" si="118"/>
        <v>0</v>
      </c>
      <c r="AH232" s="26">
        <f t="shared" si="119"/>
        <v>0</v>
      </c>
      <c r="AI232" s="26">
        <f t="shared" si="120"/>
        <v>0</v>
      </c>
      <c r="AJ232" s="26">
        <f t="shared" si="121"/>
        <v>0</v>
      </c>
      <c r="AK232" s="26">
        <f t="shared" si="122"/>
        <v>0</v>
      </c>
      <c r="AL232" s="26">
        <f t="shared" si="123"/>
        <v>0</v>
      </c>
      <c r="AM232" s="26">
        <f t="shared" si="124"/>
        <v>0</v>
      </c>
    </row>
    <row r="233" spans="1:39" ht="14.25">
      <c r="A233" s="5">
        <f t="shared" si="133"/>
        <v>224</v>
      </c>
      <c r="B233">
        <v>225.7201053683264</v>
      </c>
      <c r="C233" s="6" t="str">
        <f t="shared" si="109"/>
        <v>NA</v>
      </c>
      <c r="D233" s="7" t="str">
        <f t="shared" si="125"/>
        <v>NA</v>
      </c>
      <c r="E233" s="8" t="str">
        <f t="shared" si="110"/>
        <v>NA</v>
      </c>
      <c r="F233" s="8" t="str">
        <f t="shared" si="126"/>
        <v>NA</v>
      </c>
      <c r="G233" s="8" t="str">
        <f t="shared" si="111"/>
        <v>NA</v>
      </c>
      <c r="H233" s="8" t="str">
        <f t="shared" si="136"/>
        <v>NA</v>
      </c>
      <c r="I233" s="15" t="str">
        <f t="shared" si="127"/>
        <v>NA</v>
      </c>
      <c r="J233" s="15" t="str">
        <f t="shared" si="137"/>
        <v>NA</v>
      </c>
      <c r="K233" s="19"/>
      <c r="L233" s="8" t="str">
        <f t="shared" si="112"/>
        <v>NA</v>
      </c>
      <c r="M233" s="8" t="str">
        <f t="shared" si="138"/>
        <v>NA</v>
      </c>
      <c r="N233" s="15" t="str">
        <f t="shared" si="128"/>
        <v>NA</v>
      </c>
      <c r="O233" s="14" t="str">
        <f t="shared" si="139"/>
        <v>NA</v>
      </c>
      <c r="P233" s="8" t="str">
        <f t="shared" si="129"/>
        <v>NA</v>
      </c>
      <c r="Q233" s="13">
        <f t="shared" si="134"/>
        <v>223</v>
      </c>
      <c r="R233" s="10">
        <v>225.7201053683264</v>
      </c>
      <c r="S233" s="12">
        <f t="shared" si="135"/>
        <v>-0.08399999999999998</v>
      </c>
      <c r="T233" s="11">
        <f t="shared" si="130"/>
        <v>6059681.513362189</v>
      </c>
      <c r="U233" s="11">
        <f t="shared" si="106"/>
        <v>6147968.615194088</v>
      </c>
      <c r="V233" s="11">
        <f t="shared" si="131"/>
        <v>1000</v>
      </c>
      <c r="W233" s="11">
        <f t="shared" si="132"/>
        <v>631667.8108168383</v>
      </c>
      <c r="X233" s="10">
        <f t="shared" si="113"/>
        <v>4.430265520070604</v>
      </c>
      <c r="Y233" s="10">
        <f t="shared" si="107"/>
        <v>27241.56363989067</v>
      </c>
      <c r="AA233" s="11">
        <f t="shared" si="114"/>
        <v>5000</v>
      </c>
      <c r="AB233" s="11">
        <f t="shared" si="108"/>
        <v>1120000</v>
      </c>
      <c r="AC233" s="24"/>
      <c r="AD233" s="26" t="str">
        <f t="shared" si="115"/>
        <v>NA</v>
      </c>
      <c r="AE233" s="26" t="str">
        <f t="shared" si="116"/>
        <v>NA</v>
      </c>
      <c r="AF233" s="26" t="str">
        <f t="shared" si="117"/>
        <v>NA</v>
      </c>
      <c r="AG233" s="26">
        <f t="shared" si="118"/>
        <v>0</v>
      </c>
      <c r="AH233" s="26">
        <f t="shared" si="119"/>
        <v>0</v>
      </c>
      <c r="AI233" s="26">
        <f t="shared" si="120"/>
        <v>0</v>
      </c>
      <c r="AJ233" s="26">
        <f t="shared" si="121"/>
        <v>0</v>
      </c>
      <c r="AK233" s="26">
        <f t="shared" si="122"/>
        <v>0</v>
      </c>
      <c r="AL233" s="26">
        <f t="shared" si="123"/>
        <v>0</v>
      </c>
      <c r="AM233" s="26">
        <f t="shared" si="124"/>
        <v>0</v>
      </c>
    </row>
    <row r="234" spans="1:39" ht="14.25">
      <c r="A234" s="5">
        <f t="shared" si="133"/>
        <v>225</v>
      </c>
      <c r="B234">
        <v>239.4890317957943</v>
      </c>
      <c r="C234" s="6" t="str">
        <f t="shared" si="109"/>
        <v>NA</v>
      </c>
      <c r="D234" s="7" t="str">
        <f t="shared" si="125"/>
        <v>NA</v>
      </c>
      <c r="E234" s="8" t="str">
        <f t="shared" si="110"/>
        <v>NA</v>
      </c>
      <c r="F234" s="8" t="str">
        <f t="shared" si="126"/>
        <v>NA</v>
      </c>
      <c r="G234" s="8" t="str">
        <f t="shared" si="111"/>
        <v>NA</v>
      </c>
      <c r="H234" s="8" t="str">
        <f t="shared" si="136"/>
        <v>NA</v>
      </c>
      <c r="I234" s="15" t="str">
        <f t="shared" si="127"/>
        <v>NA</v>
      </c>
      <c r="J234" s="15" t="str">
        <f t="shared" si="137"/>
        <v>NA</v>
      </c>
      <c r="K234" s="19"/>
      <c r="L234" s="8" t="str">
        <f t="shared" si="112"/>
        <v>NA</v>
      </c>
      <c r="M234" s="8" t="str">
        <f t="shared" si="138"/>
        <v>NA</v>
      </c>
      <c r="N234" s="15" t="str">
        <f t="shared" si="128"/>
        <v>NA</v>
      </c>
      <c r="O234" s="14" t="str">
        <f t="shared" si="139"/>
        <v>NA</v>
      </c>
      <c r="P234" s="8" t="str">
        <f t="shared" si="129"/>
        <v>NA</v>
      </c>
      <c r="Q234" s="13">
        <f t="shared" si="134"/>
        <v>224</v>
      </c>
      <c r="R234" s="10">
        <v>239.4890317957943</v>
      </c>
      <c r="S234" s="12">
        <f t="shared" si="135"/>
        <v>0.06099999999999997</v>
      </c>
      <c r="T234" s="11">
        <f t="shared" si="130"/>
        <v>6140490.032279216</v>
      </c>
      <c r="U234" s="11">
        <f t="shared" si="106"/>
        <v>6524055.700720927</v>
      </c>
      <c r="V234" s="11">
        <f t="shared" si="131"/>
        <v>1000</v>
      </c>
      <c r="W234" s="11">
        <f t="shared" si="132"/>
        <v>632667.8108168383</v>
      </c>
      <c r="X234" s="10">
        <f t="shared" si="113"/>
        <v>4.175556569340814</v>
      </c>
      <c r="Y234" s="10">
        <f t="shared" si="107"/>
        <v>27245.739196460014</v>
      </c>
      <c r="AA234" s="11">
        <f t="shared" si="114"/>
        <v>5000</v>
      </c>
      <c r="AB234" s="11">
        <f t="shared" si="108"/>
        <v>1125000</v>
      </c>
      <c r="AC234" s="24"/>
      <c r="AD234" s="26" t="str">
        <f t="shared" si="115"/>
        <v>NA</v>
      </c>
      <c r="AE234" s="26" t="str">
        <f t="shared" si="116"/>
        <v>NA</v>
      </c>
      <c r="AF234" s="26" t="str">
        <f t="shared" si="117"/>
        <v>NA</v>
      </c>
      <c r="AG234" s="26">
        <f t="shared" si="118"/>
        <v>0</v>
      </c>
      <c r="AH234" s="26">
        <f t="shared" si="119"/>
        <v>0</v>
      </c>
      <c r="AI234" s="26">
        <f t="shared" si="120"/>
        <v>0</v>
      </c>
      <c r="AJ234" s="26">
        <f t="shared" si="121"/>
        <v>0</v>
      </c>
      <c r="AK234" s="26">
        <f t="shared" si="122"/>
        <v>0</v>
      </c>
      <c r="AL234" s="26">
        <f t="shared" si="123"/>
        <v>0</v>
      </c>
      <c r="AM234" s="26">
        <f t="shared" si="124"/>
        <v>0</v>
      </c>
    </row>
    <row r="235" spans="1:39" ht="14.25">
      <c r="A235" s="5">
        <f t="shared" si="133"/>
        <v>226</v>
      </c>
      <c r="B235">
        <v>218.17450796596862</v>
      </c>
      <c r="C235" s="6" t="str">
        <f t="shared" si="109"/>
        <v>NA</v>
      </c>
      <c r="D235" s="7" t="str">
        <f t="shared" si="125"/>
        <v>NA</v>
      </c>
      <c r="E235" s="8" t="str">
        <f t="shared" si="110"/>
        <v>NA</v>
      </c>
      <c r="F235" s="8" t="str">
        <f t="shared" si="126"/>
        <v>NA</v>
      </c>
      <c r="G235" s="8" t="str">
        <f t="shared" si="111"/>
        <v>NA</v>
      </c>
      <c r="H235" s="8" t="str">
        <f t="shared" si="136"/>
        <v>NA</v>
      </c>
      <c r="I235" s="15" t="str">
        <f t="shared" si="127"/>
        <v>NA</v>
      </c>
      <c r="J235" s="15" t="str">
        <f t="shared" si="137"/>
        <v>NA</v>
      </c>
      <c r="K235" s="19"/>
      <c r="L235" s="8" t="str">
        <f t="shared" si="112"/>
        <v>NA</v>
      </c>
      <c r="M235" s="8" t="str">
        <f t="shared" si="138"/>
        <v>NA</v>
      </c>
      <c r="N235" s="15" t="str">
        <f t="shared" si="128"/>
        <v>NA</v>
      </c>
      <c r="O235" s="14" t="str">
        <f t="shared" si="139"/>
        <v>NA</v>
      </c>
      <c r="P235" s="8" t="str">
        <f t="shared" si="129"/>
        <v>NA</v>
      </c>
      <c r="Q235" s="13">
        <f t="shared" si="134"/>
        <v>225</v>
      </c>
      <c r="R235" s="10">
        <v>218.17450796596862</v>
      </c>
      <c r="S235" s="12">
        <f t="shared" si="135"/>
        <v>-0.08899999999999993</v>
      </c>
      <c r="T235" s="11">
        <f t="shared" si="130"/>
        <v>6222308.657682707</v>
      </c>
      <c r="U235" s="11">
        <f t="shared" si="106"/>
        <v>5944325.743356764</v>
      </c>
      <c r="V235" s="11">
        <f t="shared" si="131"/>
        <v>15000</v>
      </c>
      <c r="W235" s="11">
        <f t="shared" si="132"/>
        <v>647667.8108168383</v>
      </c>
      <c r="X235" s="10">
        <f t="shared" si="113"/>
        <v>68.75230355665445</v>
      </c>
      <c r="Y235" s="10">
        <f t="shared" si="107"/>
        <v>27314.49150001667</v>
      </c>
      <c r="AA235" s="11">
        <f t="shared" si="114"/>
        <v>5000</v>
      </c>
      <c r="AB235" s="11">
        <f t="shared" si="108"/>
        <v>1130000</v>
      </c>
      <c r="AC235" s="24"/>
      <c r="AD235" s="26" t="str">
        <f t="shared" si="115"/>
        <v>NA</v>
      </c>
      <c r="AE235" s="26" t="str">
        <f t="shared" si="116"/>
        <v>NA</v>
      </c>
      <c r="AF235" s="26" t="str">
        <f t="shared" si="117"/>
        <v>NA</v>
      </c>
      <c r="AG235" s="26">
        <f t="shared" si="118"/>
        <v>0</v>
      </c>
      <c r="AH235" s="26">
        <f t="shared" si="119"/>
        <v>0</v>
      </c>
      <c r="AI235" s="26">
        <f t="shared" si="120"/>
        <v>0</v>
      </c>
      <c r="AJ235" s="26">
        <f t="shared" si="121"/>
        <v>0</v>
      </c>
      <c r="AK235" s="26">
        <f t="shared" si="122"/>
        <v>0</v>
      </c>
      <c r="AL235" s="26">
        <f t="shared" si="123"/>
        <v>0</v>
      </c>
      <c r="AM235" s="26">
        <f t="shared" si="124"/>
        <v>0</v>
      </c>
    </row>
    <row r="236" spans="1:39" ht="14.25">
      <c r="A236" s="5">
        <f t="shared" si="133"/>
        <v>227</v>
      </c>
      <c r="B236">
        <v>216.42911190224086</v>
      </c>
      <c r="C236" s="6" t="str">
        <f t="shared" si="109"/>
        <v>NA</v>
      </c>
      <c r="D236" s="7" t="str">
        <f t="shared" si="125"/>
        <v>NA</v>
      </c>
      <c r="E236" s="8" t="str">
        <f t="shared" si="110"/>
        <v>NA</v>
      </c>
      <c r="F236" s="8" t="str">
        <f t="shared" si="126"/>
        <v>NA</v>
      </c>
      <c r="G236" s="8" t="str">
        <f t="shared" si="111"/>
        <v>NA</v>
      </c>
      <c r="H236" s="8" t="str">
        <f t="shared" si="136"/>
        <v>NA</v>
      </c>
      <c r="I236" s="15" t="str">
        <f t="shared" si="127"/>
        <v>NA</v>
      </c>
      <c r="J236" s="15" t="str">
        <f t="shared" si="137"/>
        <v>NA</v>
      </c>
      <c r="K236" s="19"/>
      <c r="L236" s="8" t="str">
        <f t="shared" si="112"/>
        <v>NA</v>
      </c>
      <c r="M236" s="8" t="str">
        <f t="shared" si="138"/>
        <v>NA</v>
      </c>
      <c r="N236" s="15" t="str">
        <f t="shared" si="128"/>
        <v>NA</v>
      </c>
      <c r="O236" s="14" t="str">
        <f t="shared" si="139"/>
        <v>NA</v>
      </c>
      <c r="P236" s="8" t="str">
        <f t="shared" si="129"/>
        <v>NA</v>
      </c>
      <c r="Q236" s="13">
        <f t="shared" si="134"/>
        <v>226</v>
      </c>
      <c r="R236" s="10">
        <v>216.42911190224086</v>
      </c>
      <c r="S236" s="12">
        <f t="shared" si="135"/>
        <v>-0.00800000000000002</v>
      </c>
      <c r="T236" s="11">
        <f t="shared" si="130"/>
        <v>6305150.015903741</v>
      </c>
      <c r="U236" s="11">
        <f t="shared" si="106"/>
        <v>5911651.137409911</v>
      </c>
      <c r="V236" s="11">
        <f t="shared" si="131"/>
        <v>15000</v>
      </c>
      <c r="W236" s="11">
        <f t="shared" si="132"/>
        <v>662667.8108168383</v>
      </c>
      <c r="X236" s="10">
        <f t="shared" si="113"/>
        <v>69.30675761759522</v>
      </c>
      <c r="Y236" s="10">
        <f t="shared" si="107"/>
        <v>27383.798257634266</v>
      </c>
      <c r="AA236" s="11">
        <f t="shared" si="114"/>
        <v>5000</v>
      </c>
      <c r="AB236" s="11">
        <f t="shared" si="108"/>
        <v>1135000</v>
      </c>
      <c r="AC236" s="24"/>
      <c r="AD236" s="26" t="str">
        <f t="shared" si="115"/>
        <v>NA</v>
      </c>
      <c r="AE236" s="26" t="str">
        <f t="shared" si="116"/>
        <v>NA</v>
      </c>
      <c r="AF236" s="26" t="str">
        <f t="shared" si="117"/>
        <v>NA</v>
      </c>
      <c r="AG236" s="26">
        <f t="shared" si="118"/>
        <v>0</v>
      </c>
      <c r="AH236" s="26">
        <f t="shared" si="119"/>
        <v>0</v>
      </c>
      <c r="AI236" s="26">
        <f t="shared" si="120"/>
        <v>0</v>
      </c>
      <c r="AJ236" s="26">
        <f t="shared" si="121"/>
        <v>0</v>
      </c>
      <c r="AK236" s="26">
        <f t="shared" si="122"/>
        <v>0</v>
      </c>
      <c r="AL236" s="26">
        <f t="shared" si="123"/>
        <v>0</v>
      </c>
      <c r="AM236" s="26">
        <f t="shared" si="124"/>
        <v>0</v>
      </c>
    </row>
    <row r="237" spans="1:39" ht="14.25">
      <c r="A237" s="5">
        <f t="shared" si="133"/>
        <v>228</v>
      </c>
      <c r="B237">
        <v>233.95986996632237</v>
      </c>
      <c r="C237" s="6" t="str">
        <f t="shared" si="109"/>
        <v>NA</v>
      </c>
      <c r="D237" s="7" t="str">
        <f t="shared" si="125"/>
        <v>NA</v>
      </c>
      <c r="E237" s="8" t="str">
        <f t="shared" si="110"/>
        <v>NA</v>
      </c>
      <c r="F237" s="8" t="str">
        <f t="shared" si="126"/>
        <v>NA</v>
      </c>
      <c r="G237" s="8" t="str">
        <f t="shared" si="111"/>
        <v>NA</v>
      </c>
      <c r="H237" s="8" t="str">
        <f t="shared" si="136"/>
        <v>NA</v>
      </c>
      <c r="I237" s="15" t="str">
        <f t="shared" si="127"/>
        <v>NA</v>
      </c>
      <c r="J237" s="15" t="str">
        <f t="shared" si="137"/>
        <v>NA</v>
      </c>
      <c r="K237" s="19"/>
      <c r="L237" s="8" t="str">
        <f t="shared" si="112"/>
        <v>NA</v>
      </c>
      <c r="M237" s="8" t="str">
        <f t="shared" si="138"/>
        <v>NA</v>
      </c>
      <c r="N237" s="15" t="str">
        <f t="shared" si="128"/>
        <v>NA</v>
      </c>
      <c r="O237" s="14" t="str">
        <f t="shared" si="139"/>
        <v>NA</v>
      </c>
      <c r="P237" s="8" t="str">
        <f t="shared" si="129"/>
        <v>NA</v>
      </c>
      <c r="Q237" s="13">
        <f t="shared" si="134"/>
        <v>227</v>
      </c>
      <c r="R237" s="10">
        <v>233.95986996632237</v>
      </c>
      <c r="S237" s="12">
        <f t="shared" si="135"/>
        <v>0.081</v>
      </c>
      <c r="T237" s="11">
        <f t="shared" si="130"/>
        <v>6389026.8911025375</v>
      </c>
      <c r="U237" s="11">
        <f t="shared" si="106"/>
        <v>6406709.879540113</v>
      </c>
      <c r="V237" s="11">
        <f t="shared" si="131"/>
        <v>1000</v>
      </c>
      <c r="W237" s="11">
        <f t="shared" si="132"/>
        <v>663667.8108168383</v>
      </c>
      <c r="X237" s="10">
        <f t="shared" si="113"/>
        <v>4.274237287548272</v>
      </c>
      <c r="Y237" s="10">
        <f t="shared" si="107"/>
        <v>27388.072494921813</v>
      </c>
      <c r="AA237" s="11">
        <f t="shared" si="114"/>
        <v>5000</v>
      </c>
      <c r="AB237" s="11">
        <f t="shared" si="108"/>
        <v>1140000</v>
      </c>
      <c r="AC237" s="24"/>
      <c r="AD237" s="26" t="str">
        <f t="shared" si="115"/>
        <v>NA</v>
      </c>
      <c r="AE237" s="26" t="str">
        <f t="shared" si="116"/>
        <v>NA</v>
      </c>
      <c r="AF237" s="26" t="str">
        <f t="shared" si="117"/>
        <v>NA</v>
      </c>
      <c r="AG237" s="26">
        <f t="shared" si="118"/>
        <v>0</v>
      </c>
      <c r="AH237" s="26">
        <f t="shared" si="119"/>
        <v>0</v>
      </c>
      <c r="AI237" s="26">
        <f t="shared" si="120"/>
        <v>0</v>
      </c>
      <c r="AJ237" s="26">
        <f t="shared" si="121"/>
        <v>0</v>
      </c>
      <c r="AK237" s="26">
        <f t="shared" si="122"/>
        <v>0</v>
      </c>
      <c r="AL237" s="26">
        <f t="shared" si="123"/>
        <v>0</v>
      </c>
      <c r="AM237" s="26">
        <f t="shared" si="124"/>
        <v>0</v>
      </c>
    </row>
    <row r="238" spans="1:39" ht="14.25">
      <c r="A238" s="5">
        <f t="shared" si="133"/>
        <v>229</v>
      </c>
      <c r="B238">
        <v>253.84645891345977</v>
      </c>
      <c r="C238" s="6" t="str">
        <f t="shared" si="109"/>
        <v>NA</v>
      </c>
      <c r="D238" s="7" t="str">
        <f t="shared" si="125"/>
        <v>NA</v>
      </c>
      <c r="E238" s="8" t="str">
        <f t="shared" si="110"/>
        <v>NA</v>
      </c>
      <c r="F238" s="8" t="str">
        <f t="shared" si="126"/>
        <v>NA</v>
      </c>
      <c r="G238" s="8" t="str">
        <f t="shared" si="111"/>
        <v>NA</v>
      </c>
      <c r="H238" s="8" t="str">
        <f t="shared" si="136"/>
        <v>NA</v>
      </c>
      <c r="I238" s="15" t="str">
        <f t="shared" si="127"/>
        <v>NA</v>
      </c>
      <c r="J238" s="15" t="str">
        <f t="shared" si="137"/>
        <v>NA</v>
      </c>
      <c r="K238" s="19"/>
      <c r="L238" s="8" t="str">
        <f t="shared" si="112"/>
        <v>NA</v>
      </c>
      <c r="M238" s="8" t="str">
        <f t="shared" si="138"/>
        <v>NA</v>
      </c>
      <c r="N238" s="15" t="str">
        <f t="shared" si="128"/>
        <v>NA</v>
      </c>
      <c r="O238" s="14" t="str">
        <f t="shared" si="139"/>
        <v>NA</v>
      </c>
      <c r="P238" s="8" t="str">
        <f t="shared" si="129"/>
        <v>NA</v>
      </c>
      <c r="Q238" s="13">
        <f t="shared" si="134"/>
        <v>228</v>
      </c>
      <c r="R238" s="10">
        <v>253.84645891345977</v>
      </c>
      <c r="S238" s="12">
        <f t="shared" si="135"/>
        <v>0.08499999999999998</v>
      </c>
      <c r="T238" s="11">
        <f t="shared" si="130"/>
        <v>6473952.22724132</v>
      </c>
      <c r="U238" s="11">
        <f t="shared" si="106"/>
        <v>6952365.219301023</v>
      </c>
      <c r="V238" s="11">
        <f t="shared" si="131"/>
        <v>1000</v>
      </c>
      <c r="W238" s="11">
        <f t="shared" si="132"/>
        <v>664667.8108168383</v>
      </c>
      <c r="X238" s="10">
        <f t="shared" si="113"/>
        <v>3.9393892051136143</v>
      </c>
      <c r="Y238" s="10">
        <f t="shared" si="107"/>
        <v>27392.011884126925</v>
      </c>
      <c r="AA238" s="11">
        <f t="shared" si="114"/>
        <v>5000</v>
      </c>
      <c r="AB238" s="11">
        <f t="shared" si="108"/>
        <v>1145000</v>
      </c>
      <c r="AC238" s="24"/>
      <c r="AD238" s="26" t="str">
        <f t="shared" si="115"/>
        <v>NA</v>
      </c>
      <c r="AE238" s="26" t="str">
        <f t="shared" si="116"/>
        <v>NA</v>
      </c>
      <c r="AF238" s="26" t="str">
        <f t="shared" si="117"/>
        <v>NA</v>
      </c>
      <c r="AG238" s="26">
        <f t="shared" si="118"/>
        <v>0</v>
      </c>
      <c r="AH238" s="26">
        <f t="shared" si="119"/>
        <v>0</v>
      </c>
      <c r="AI238" s="26">
        <f t="shared" si="120"/>
        <v>0</v>
      </c>
      <c r="AJ238" s="26">
        <f t="shared" si="121"/>
        <v>0</v>
      </c>
      <c r="AK238" s="26">
        <f t="shared" si="122"/>
        <v>0</v>
      </c>
      <c r="AL238" s="26">
        <f t="shared" si="123"/>
        <v>0</v>
      </c>
      <c r="AM238" s="26">
        <f t="shared" si="124"/>
        <v>0</v>
      </c>
    </row>
    <row r="239" spans="1:39" ht="14.25">
      <c r="A239" s="5">
        <f t="shared" si="133"/>
        <v>230</v>
      </c>
      <c r="B239">
        <v>257.9080022560751</v>
      </c>
      <c r="C239" s="6" t="str">
        <f t="shared" si="109"/>
        <v>NA</v>
      </c>
      <c r="D239" s="7" t="str">
        <f t="shared" si="125"/>
        <v>NA</v>
      </c>
      <c r="E239" s="8" t="str">
        <f t="shared" si="110"/>
        <v>NA</v>
      </c>
      <c r="F239" s="8" t="str">
        <f t="shared" si="126"/>
        <v>NA</v>
      </c>
      <c r="G239" s="8" t="str">
        <f t="shared" si="111"/>
        <v>NA</v>
      </c>
      <c r="H239" s="8" t="str">
        <f t="shared" si="136"/>
        <v>NA</v>
      </c>
      <c r="I239" s="15" t="str">
        <f t="shared" si="127"/>
        <v>NA</v>
      </c>
      <c r="J239" s="15" t="str">
        <f t="shared" si="137"/>
        <v>NA</v>
      </c>
      <c r="K239" s="19"/>
      <c r="L239" s="8" t="str">
        <f t="shared" si="112"/>
        <v>NA</v>
      </c>
      <c r="M239" s="8" t="str">
        <f t="shared" si="138"/>
        <v>NA</v>
      </c>
      <c r="N239" s="15" t="str">
        <f t="shared" si="128"/>
        <v>NA</v>
      </c>
      <c r="O239" s="14" t="str">
        <f t="shared" si="139"/>
        <v>NA</v>
      </c>
      <c r="P239" s="8" t="str">
        <f t="shared" si="129"/>
        <v>NA</v>
      </c>
      <c r="Q239" s="13">
        <f t="shared" si="134"/>
        <v>229</v>
      </c>
      <c r="R239" s="10">
        <v>257.9080022560751</v>
      </c>
      <c r="S239" s="12">
        <f t="shared" si="135"/>
        <v>0.01599999999999998</v>
      </c>
      <c r="T239" s="11">
        <f t="shared" si="130"/>
        <v>6559939.130081835</v>
      </c>
      <c r="U239" s="11">
        <f aca="true" t="shared" si="140" ref="U239:U302">(U238+V238)*(1+S239)</f>
        <v>7064619.062809839</v>
      </c>
      <c r="V239" s="11">
        <f t="shared" si="131"/>
        <v>1000</v>
      </c>
      <c r="W239" s="11">
        <f t="shared" si="132"/>
        <v>665667.8108168383</v>
      </c>
      <c r="X239" s="10">
        <f t="shared" si="113"/>
        <v>3.8773515798362346</v>
      </c>
      <c r="Y239" s="10">
        <f aca="true" t="shared" si="141" ref="Y239:Y302">Y238+X239</f>
        <v>27395.88923570676</v>
      </c>
      <c r="AA239" s="11">
        <f t="shared" si="114"/>
        <v>5000</v>
      </c>
      <c r="AB239" s="11">
        <f aca="true" t="shared" si="142" ref="AB239:AB302">AB238+AA239</f>
        <v>1150000</v>
      </c>
      <c r="AC239" s="24"/>
      <c r="AD239" s="26" t="str">
        <f t="shared" si="115"/>
        <v>NA</v>
      </c>
      <c r="AE239" s="26" t="str">
        <f t="shared" si="116"/>
        <v>NA</v>
      </c>
      <c r="AF239" s="26" t="str">
        <f t="shared" si="117"/>
        <v>NA</v>
      </c>
      <c r="AG239" s="26">
        <f t="shared" si="118"/>
        <v>0</v>
      </c>
      <c r="AH239" s="26">
        <f t="shared" si="119"/>
        <v>0</v>
      </c>
      <c r="AI239" s="26">
        <f t="shared" si="120"/>
        <v>0</v>
      </c>
      <c r="AJ239" s="26">
        <f t="shared" si="121"/>
        <v>0</v>
      </c>
      <c r="AK239" s="26">
        <f t="shared" si="122"/>
        <v>0</v>
      </c>
      <c r="AL239" s="26">
        <f t="shared" si="123"/>
        <v>0</v>
      </c>
      <c r="AM239" s="26">
        <f t="shared" si="124"/>
        <v>0</v>
      </c>
    </row>
    <row r="240" spans="1:39" ht="14.25">
      <c r="A240" s="5">
        <f t="shared" si="133"/>
        <v>231</v>
      </c>
      <c r="B240">
        <v>283.44089447942656</v>
      </c>
      <c r="C240" s="6" t="str">
        <f t="shared" si="109"/>
        <v>NA</v>
      </c>
      <c r="D240" s="7" t="str">
        <f t="shared" si="125"/>
        <v>NA</v>
      </c>
      <c r="E240" s="8" t="str">
        <f t="shared" si="110"/>
        <v>NA</v>
      </c>
      <c r="F240" s="8" t="str">
        <f t="shared" si="126"/>
        <v>NA</v>
      </c>
      <c r="G240" s="8" t="str">
        <f t="shared" si="111"/>
        <v>NA</v>
      </c>
      <c r="H240" s="8" t="str">
        <f t="shared" si="136"/>
        <v>NA</v>
      </c>
      <c r="I240" s="15" t="str">
        <f t="shared" si="127"/>
        <v>NA</v>
      </c>
      <c r="J240" s="15" t="str">
        <f t="shared" si="137"/>
        <v>NA</v>
      </c>
      <c r="K240" s="19"/>
      <c r="L240" s="8" t="str">
        <f t="shared" si="112"/>
        <v>NA</v>
      </c>
      <c r="M240" s="8" t="str">
        <f t="shared" si="138"/>
        <v>NA</v>
      </c>
      <c r="N240" s="15" t="str">
        <f t="shared" si="128"/>
        <v>NA</v>
      </c>
      <c r="O240" s="14" t="str">
        <f t="shared" si="139"/>
        <v>NA</v>
      </c>
      <c r="P240" s="8" t="str">
        <f t="shared" si="129"/>
        <v>NA</v>
      </c>
      <c r="Q240" s="13">
        <f t="shared" si="134"/>
        <v>230</v>
      </c>
      <c r="R240" s="10">
        <v>283.44089447942656</v>
      </c>
      <c r="S240" s="12">
        <f t="shared" si="135"/>
        <v>0.099</v>
      </c>
      <c r="T240" s="11">
        <f t="shared" si="130"/>
        <v>6647000.869207859</v>
      </c>
      <c r="U240" s="11">
        <f t="shared" si="140"/>
        <v>7765115.350028013</v>
      </c>
      <c r="V240" s="11">
        <f t="shared" si="131"/>
        <v>1000</v>
      </c>
      <c r="W240" s="11">
        <f t="shared" si="132"/>
        <v>666667.8108168383</v>
      </c>
      <c r="X240" s="10">
        <f t="shared" si="113"/>
        <v>3.528072411133971</v>
      </c>
      <c r="Y240" s="10">
        <f t="shared" si="141"/>
        <v>27399.417308117892</v>
      </c>
      <c r="AA240" s="11">
        <f t="shared" si="114"/>
        <v>5000</v>
      </c>
      <c r="AB240" s="11">
        <f t="shared" si="142"/>
        <v>1155000</v>
      </c>
      <c r="AC240" s="24"/>
      <c r="AD240" s="26" t="str">
        <f t="shared" si="115"/>
        <v>NA</v>
      </c>
      <c r="AE240" s="26" t="str">
        <f t="shared" si="116"/>
        <v>NA</v>
      </c>
      <c r="AF240" s="26" t="str">
        <f t="shared" si="117"/>
        <v>NA</v>
      </c>
      <c r="AG240" s="26">
        <f t="shared" si="118"/>
        <v>0</v>
      </c>
      <c r="AH240" s="26">
        <f t="shared" si="119"/>
        <v>0</v>
      </c>
      <c r="AI240" s="26">
        <f t="shared" si="120"/>
        <v>0</v>
      </c>
      <c r="AJ240" s="26">
        <f t="shared" si="121"/>
        <v>0</v>
      </c>
      <c r="AK240" s="26">
        <f t="shared" si="122"/>
        <v>0</v>
      </c>
      <c r="AL240" s="26">
        <f t="shared" si="123"/>
        <v>0</v>
      </c>
      <c r="AM240" s="26">
        <f t="shared" si="124"/>
        <v>0</v>
      </c>
    </row>
    <row r="241" spans="1:39" ht="14.25">
      <c r="A241" s="5">
        <f t="shared" si="133"/>
        <v>232</v>
      </c>
      <c r="B241">
        <v>257.0808912928399</v>
      </c>
      <c r="C241" s="6" t="str">
        <f t="shared" si="109"/>
        <v>NA</v>
      </c>
      <c r="D241" s="7" t="str">
        <f t="shared" si="125"/>
        <v>NA</v>
      </c>
      <c r="E241" s="8" t="str">
        <f t="shared" si="110"/>
        <v>NA</v>
      </c>
      <c r="F241" s="8" t="str">
        <f t="shared" si="126"/>
        <v>NA</v>
      </c>
      <c r="G241" s="8" t="str">
        <f t="shared" si="111"/>
        <v>NA</v>
      </c>
      <c r="H241" s="8" t="str">
        <f t="shared" si="136"/>
        <v>NA</v>
      </c>
      <c r="I241" s="15" t="str">
        <f t="shared" si="127"/>
        <v>NA</v>
      </c>
      <c r="J241" s="15" t="str">
        <f t="shared" si="137"/>
        <v>NA</v>
      </c>
      <c r="K241" s="19"/>
      <c r="L241" s="8" t="str">
        <f t="shared" si="112"/>
        <v>NA</v>
      </c>
      <c r="M241" s="8" t="str">
        <f t="shared" si="138"/>
        <v>NA</v>
      </c>
      <c r="N241" s="15" t="str">
        <f t="shared" si="128"/>
        <v>NA</v>
      </c>
      <c r="O241" s="14" t="str">
        <f t="shared" si="139"/>
        <v>NA</v>
      </c>
      <c r="P241" s="8" t="str">
        <f t="shared" si="129"/>
        <v>NA</v>
      </c>
      <c r="Q241" s="13">
        <f t="shared" si="134"/>
        <v>231</v>
      </c>
      <c r="R241" s="10">
        <v>257.0808912928399</v>
      </c>
      <c r="S241" s="12">
        <f t="shared" si="135"/>
        <v>-0.09299999999999994</v>
      </c>
      <c r="T241" s="11">
        <f t="shared" si="130"/>
        <v>6735150.880072957</v>
      </c>
      <c r="U241" s="11">
        <f t="shared" si="140"/>
        <v>7043866.622475408</v>
      </c>
      <c r="V241" s="11">
        <f t="shared" si="131"/>
        <v>1000</v>
      </c>
      <c r="W241" s="11">
        <f t="shared" si="132"/>
        <v>667667.8108168383</v>
      </c>
      <c r="X241" s="10">
        <f t="shared" si="113"/>
        <v>3.8898262526284135</v>
      </c>
      <c r="Y241" s="10">
        <f t="shared" si="141"/>
        <v>27403.30713437052</v>
      </c>
      <c r="AA241" s="11">
        <f t="shared" si="114"/>
        <v>5000</v>
      </c>
      <c r="AB241" s="11">
        <f t="shared" si="142"/>
        <v>1160000</v>
      </c>
      <c r="AC241" s="24"/>
      <c r="AD241" s="26" t="str">
        <f t="shared" si="115"/>
        <v>NA</v>
      </c>
      <c r="AE241" s="26" t="str">
        <f t="shared" si="116"/>
        <v>NA</v>
      </c>
      <c r="AF241" s="26" t="str">
        <f t="shared" si="117"/>
        <v>NA</v>
      </c>
      <c r="AG241" s="26">
        <f t="shared" si="118"/>
        <v>0</v>
      </c>
      <c r="AH241" s="26">
        <f t="shared" si="119"/>
        <v>0</v>
      </c>
      <c r="AI241" s="26">
        <f t="shared" si="120"/>
        <v>0</v>
      </c>
      <c r="AJ241" s="26">
        <f t="shared" si="121"/>
        <v>0</v>
      </c>
      <c r="AK241" s="26">
        <f t="shared" si="122"/>
        <v>0</v>
      </c>
      <c r="AL241" s="26">
        <f t="shared" si="123"/>
        <v>0</v>
      </c>
      <c r="AM241" s="26">
        <f t="shared" si="124"/>
        <v>0</v>
      </c>
    </row>
    <row r="242" spans="1:39" ht="14.25">
      <c r="A242" s="5">
        <f t="shared" si="133"/>
        <v>233</v>
      </c>
      <c r="B242">
        <v>297.6996721171086</v>
      </c>
      <c r="C242" s="6" t="str">
        <f t="shared" si="109"/>
        <v>NA</v>
      </c>
      <c r="D242" s="7" t="str">
        <f t="shared" si="125"/>
        <v>NA</v>
      </c>
      <c r="E242" s="8" t="str">
        <f t="shared" si="110"/>
        <v>NA</v>
      </c>
      <c r="F242" s="8" t="str">
        <f t="shared" si="126"/>
        <v>NA</v>
      </c>
      <c r="G242" s="8" t="str">
        <f t="shared" si="111"/>
        <v>NA</v>
      </c>
      <c r="H242" s="8" t="str">
        <f t="shared" si="136"/>
        <v>NA</v>
      </c>
      <c r="I242" s="15" t="str">
        <f t="shared" si="127"/>
        <v>NA</v>
      </c>
      <c r="J242" s="15" t="str">
        <f t="shared" si="137"/>
        <v>NA</v>
      </c>
      <c r="K242" s="19"/>
      <c r="L242" s="8" t="str">
        <f t="shared" si="112"/>
        <v>NA</v>
      </c>
      <c r="M242" s="8" t="str">
        <f t="shared" si="138"/>
        <v>NA</v>
      </c>
      <c r="N242" s="15" t="str">
        <f t="shared" si="128"/>
        <v>NA</v>
      </c>
      <c r="O242" s="14" t="str">
        <f t="shared" si="139"/>
        <v>NA</v>
      </c>
      <c r="P242" s="8" t="str">
        <f t="shared" si="129"/>
        <v>NA</v>
      </c>
      <c r="Q242" s="13">
        <f t="shared" si="134"/>
        <v>232</v>
      </c>
      <c r="R242" s="10">
        <v>297.6996721171086</v>
      </c>
      <c r="S242" s="12">
        <f t="shared" si="135"/>
        <v>0.15799999999999997</v>
      </c>
      <c r="T242" s="11">
        <f t="shared" si="130"/>
        <v>6824402.766073867</v>
      </c>
      <c r="U242" s="11">
        <f t="shared" si="140"/>
        <v>8157955.548826522</v>
      </c>
      <c r="V242" s="11">
        <f t="shared" si="131"/>
        <v>1000</v>
      </c>
      <c r="W242" s="11">
        <f t="shared" si="132"/>
        <v>668667.8108168383</v>
      </c>
      <c r="X242" s="10">
        <f t="shared" si="113"/>
        <v>3.359090028176523</v>
      </c>
      <c r="Y242" s="10">
        <f t="shared" si="141"/>
        <v>27406.666224398698</v>
      </c>
      <c r="AA242" s="11">
        <f t="shared" si="114"/>
        <v>5000</v>
      </c>
      <c r="AB242" s="11">
        <f t="shared" si="142"/>
        <v>1165000</v>
      </c>
      <c r="AC242" s="24"/>
      <c r="AD242" s="26" t="str">
        <f t="shared" si="115"/>
        <v>NA</v>
      </c>
      <c r="AE242" s="26" t="str">
        <f t="shared" si="116"/>
        <v>NA</v>
      </c>
      <c r="AF242" s="26" t="str">
        <f t="shared" si="117"/>
        <v>NA</v>
      </c>
      <c r="AG242" s="26">
        <f t="shared" si="118"/>
        <v>0</v>
      </c>
      <c r="AH242" s="26">
        <f t="shared" si="119"/>
        <v>0</v>
      </c>
      <c r="AI242" s="26">
        <f t="shared" si="120"/>
        <v>0</v>
      </c>
      <c r="AJ242" s="26">
        <f t="shared" si="121"/>
        <v>0</v>
      </c>
      <c r="AK242" s="26">
        <f t="shared" si="122"/>
        <v>0</v>
      </c>
      <c r="AL242" s="26">
        <f t="shared" si="123"/>
        <v>0</v>
      </c>
      <c r="AM242" s="26">
        <f t="shared" si="124"/>
        <v>0</v>
      </c>
    </row>
    <row r="243" spans="1:39" ht="14.25">
      <c r="A243" s="5">
        <f t="shared" si="133"/>
        <v>234</v>
      </c>
      <c r="B243">
        <v>312.2869560508469</v>
      </c>
      <c r="C243" s="6" t="str">
        <f t="shared" si="109"/>
        <v>NA</v>
      </c>
      <c r="D243" s="7" t="str">
        <f t="shared" si="125"/>
        <v>NA</v>
      </c>
      <c r="E243" s="8" t="str">
        <f t="shared" si="110"/>
        <v>NA</v>
      </c>
      <c r="F243" s="8" t="str">
        <f t="shared" si="126"/>
        <v>NA</v>
      </c>
      <c r="G243" s="8" t="str">
        <f t="shared" si="111"/>
        <v>NA</v>
      </c>
      <c r="H243" s="8" t="str">
        <f t="shared" si="136"/>
        <v>NA</v>
      </c>
      <c r="I243" s="15" t="str">
        <f t="shared" si="127"/>
        <v>NA</v>
      </c>
      <c r="J243" s="15" t="str">
        <f t="shared" si="137"/>
        <v>NA</v>
      </c>
      <c r="K243" s="19"/>
      <c r="L243" s="8" t="str">
        <f t="shared" si="112"/>
        <v>NA</v>
      </c>
      <c r="M243" s="8" t="str">
        <f t="shared" si="138"/>
        <v>NA</v>
      </c>
      <c r="N243" s="15" t="str">
        <f t="shared" si="128"/>
        <v>NA</v>
      </c>
      <c r="O243" s="14" t="str">
        <f t="shared" si="139"/>
        <v>NA</v>
      </c>
      <c r="P243" s="8" t="str">
        <f t="shared" si="129"/>
        <v>NA</v>
      </c>
      <c r="Q243" s="13">
        <f t="shared" si="134"/>
        <v>233</v>
      </c>
      <c r="R243" s="10">
        <v>312.2869560508469</v>
      </c>
      <c r="S243" s="12">
        <f t="shared" si="135"/>
        <v>0.048999999999999995</v>
      </c>
      <c r="T243" s="11">
        <f t="shared" si="130"/>
        <v>6914770.300649792</v>
      </c>
      <c r="U243" s="11">
        <f t="shared" si="140"/>
        <v>8558744.370719021</v>
      </c>
      <c r="V243" s="11">
        <f t="shared" si="131"/>
        <v>1000</v>
      </c>
      <c r="W243" s="11">
        <f t="shared" si="132"/>
        <v>669667.8108168383</v>
      </c>
      <c r="X243" s="10">
        <f t="shared" si="113"/>
        <v>3.202183058318897</v>
      </c>
      <c r="Y243" s="10">
        <f t="shared" si="141"/>
        <v>27409.868407457016</v>
      </c>
      <c r="AA243" s="11">
        <f t="shared" si="114"/>
        <v>5000</v>
      </c>
      <c r="AB243" s="11">
        <f t="shared" si="142"/>
        <v>1170000</v>
      </c>
      <c r="AC243" s="24"/>
      <c r="AD243" s="26" t="str">
        <f t="shared" si="115"/>
        <v>NA</v>
      </c>
      <c r="AE243" s="26" t="str">
        <f t="shared" si="116"/>
        <v>NA</v>
      </c>
      <c r="AF243" s="26" t="str">
        <f t="shared" si="117"/>
        <v>NA</v>
      </c>
      <c r="AG243" s="26">
        <f t="shared" si="118"/>
        <v>0</v>
      </c>
      <c r="AH243" s="26">
        <f t="shared" si="119"/>
        <v>0</v>
      </c>
      <c r="AI243" s="26">
        <f t="shared" si="120"/>
        <v>0</v>
      </c>
      <c r="AJ243" s="26">
        <f t="shared" si="121"/>
        <v>0</v>
      </c>
      <c r="AK243" s="26">
        <f t="shared" si="122"/>
        <v>0</v>
      </c>
      <c r="AL243" s="26">
        <f t="shared" si="123"/>
        <v>0</v>
      </c>
      <c r="AM243" s="26">
        <f t="shared" si="124"/>
        <v>0</v>
      </c>
    </row>
    <row r="244" spans="1:39" ht="14.25">
      <c r="A244" s="5">
        <f t="shared" si="133"/>
        <v>235</v>
      </c>
      <c r="B244">
        <v>344.45251252408417</v>
      </c>
      <c r="C244" s="6" t="str">
        <f t="shared" si="109"/>
        <v>NA</v>
      </c>
      <c r="D244" s="7" t="str">
        <f t="shared" si="125"/>
        <v>NA</v>
      </c>
      <c r="E244" s="8" t="str">
        <f t="shared" si="110"/>
        <v>NA</v>
      </c>
      <c r="F244" s="8" t="str">
        <f t="shared" si="126"/>
        <v>NA</v>
      </c>
      <c r="G244" s="8" t="str">
        <f t="shared" si="111"/>
        <v>NA</v>
      </c>
      <c r="H244" s="8" t="str">
        <f t="shared" si="136"/>
        <v>NA</v>
      </c>
      <c r="I244" s="15" t="str">
        <f t="shared" si="127"/>
        <v>NA</v>
      </c>
      <c r="J244" s="15" t="str">
        <f t="shared" si="137"/>
        <v>NA</v>
      </c>
      <c r="K244" s="19"/>
      <c r="L244" s="8" t="str">
        <f t="shared" si="112"/>
        <v>NA</v>
      </c>
      <c r="M244" s="8" t="str">
        <f t="shared" si="138"/>
        <v>NA</v>
      </c>
      <c r="N244" s="15" t="str">
        <f t="shared" si="128"/>
        <v>NA</v>
      </c>
      <c r="O244" s="14" t="str">
        <f t="shared" si="139"/>
        <v>NA</v>
      </c>
      <c r="P244" s="8" t="str">
        <f t="shared" si="129"/>
        <v>NA</v>
      </c>
      <c r="Q244" s="13">
        <f t="shared" si="134"/>
        <v>234</v>
      </c>
      <c r="R244" s="10">
        <v>344.45251252408417</v>
      </c>
      <c r="S244" s="12">
        <f t="shared" si="135"/>
        <v>0.10300000000000004</v>
      </c>
      <c r="T244" s="11">
        <f t="shared" si="130"/>
        <v>7006267.429407913</v>
      </c>
      <c r="U244" s="11">
        <f t="shared" si="140"/>
        <v>9441398.04090308</v>
      </c>
      <c r="V244" s="11">
        <f t="shared" si="131"/>
        <v>1000</v>
      </c>
      <c r="W244" s="11">
        <f t="shared" si="132"/>
        <v>670667.8108168383</v>
      </c>
      <c r="X244" s="10">
        <f t="shared" si="113"/>
        <v>2.903157804459562</v>
      </c>
      <c r="Y244" s="10">
        <f t="shared" si="141"/>
        <v>27412.771565261475</v>
      </c>
      <c r="AA244" s="11">
        <f t="shared" si="114"/>
        <v>5000</v>
      </c>
      <c r="AB244" s="11">
        <f t="shared" si="142"/>
        <v>1175000</v>
      </c>
      <c r="AC244" s="24"/>
      <c r="AD244" s="26" t="str">
        <f t="shared" si="115"/>
        <v>NA</v>
      </c>
      <c r="AE244" s="26" t="str">
        <f t="shared" si="116"/>
        <v>NA</v>
      </c>
      <c r="AF244" s="26" t="str">
        <f t="shared" si="117"/>
        <v>NA</v>
      </c>
      <c r="AG244" s="26">
        <f t="shared" si="118"/>
        <v>0</v>
      </c>
      <c r="AH244" s="26">
        <f t="shared" si="119"/>
        <v>0</v>
      </c>
      <c r="AI244" s="26">
        <f t="shared" si="120"/>
        <v>0</v>
      </c>
      <c r="AJ244" s="26">
        <f t="shared" si="121"/>
        <v>0</v>
      </c>
      <c r="AK244" s="26">
        <f t="shared" si="122"/>
        <v>0</v>
      </c>
      <c r="AL244" s="26">
        <f t="shared" si="123"/>
        <v>0</v>
      </c>
      <c r="AM244" s="26">
        <f t="shared" si="124"/>
        <v>0</v>
      </c>
    </row>
    <row r="245" spans="1:39" ht="14.25">
      <c r="A245" s="5">
        <f t="shared" si="133"/>
        <v>236</v>
      </c>
      <c r="B245">
        <v>371.3198085009628</v>
      </c>
      <c r="C245" s="6" t="str">
        <f t="shared" si="109"/>
        <v>NA</v>
      </c>
      <c r="D245" s="7" t="str">
        <f t="shared" si="125"/>
        <v>NA</v>
      </c>
      <c r="E245" s="8" t="str">
        <f t="shared" si="110"/>
        <v>NA</v>
      </c>
      <c r="F245" s="8" t="str">
        <f t="shared" si="126"/>
        <v>NA</v>
      </c>
      <c r="G245" s="8" t="str">
        <f t="shared" si="111"/>
        <v>NA</v>
      </c>
      <c r="H245" s="8" t="str">
        <f t="shared" si="136"/>
        <v>NA</v>
      </c>
      <c r="I245" s="15" t="str">
        <f t="shared" si="127"/>
        <v>NA</v>
      </c>
      <c r="J245" s="15" t="str">
        <f t="shared" si="137"/>
        <v>NA</v>
      </c>
      <c r="K245" s="19"/>
      <c r="L245" s="8" t="str">
        <f t="shared" si="112"/>
        <v>NA</v>
      </c>
      <c r="M245" s="8" t="str">
        <f t="shared" si="138"/>
        <v>NA</v>
      </c>
      <c r="N245" s="15" t="str">
        <f t="shared" si="128"/>
        <v>NA</v>
      </c>
      <c r="O245" s="14" t="str">
        <f t="shared" si="139"/>
        <v>NA</v>
      </c>
      <c r="P245" s="8" t="str">
        <f t="shared" si="129"/>
        <v>NA</v>
      </c>
      <c r="Q245" s="13">
        <f t="shared" si="134"/>
        <v>235</v>
      </c>
      <c r="R245" s="10">
        <v>371.3198085009628</v>
      </c>
      <c r="S245" s="12">
        <f t="shared" si="135"/>
        <v>0.07800000000000012</v>
      </c>
      <c r="T245" s="11">
        <f t="shared" si="130"/>
        <v>7098908.272275511</v>
      </c>
      <c r="U245" s="11">
        <f t="shared" si="140"/>
        <v>10178905.088093521</v>
      </c>
      <c r="V245" s="11">
        <f t="shared" si="131"/>
        <v>1000</v>
      </c>
      <c r="W245" s="11">
        <f t="shared" si="132"/>
        <v>671667.8108168383</v>
      </c>
      <c r="X245" s="10">
        <f t="shared" si="113"/>
        <v>2.6930962935617457</v>
      </c>
      <c r="Y245" s="10">
        <f t="shared" si="141"/>
        <v>27415.464661555037</v>
      </c>
      <c r="AA245" s="11">
        <f t="shared" si="114"/>
        <v>5000</v>
      </c>
      <c r="AB245" s="11">
        <f t="shared" si="142"/>
        <v>1180000</v>
      </c>
      <c r="AC245" s="24"/>
      <c r="AD245" s="26" t="str">
        <f t="shared" si="115"/>
        <v>NA</v>
      </c>
      <c r="AE245" s="26" t="str">
        <f t="shared" si="116"/>
        <v>NA</v>
      </c>
      <c r="AF245" s="26" t="str">
        <f t="shared" si="117"/>
        <v>NA</v>
      </c>
      <c r="AG245" s="26">
        <f t="shared" si="118"/>
        <v>0</v>
      </c>
      <c r="AH245" s="26">
        <f t="shared" si="119"/>
        <v>0</v>
      </c>
      <c r="AI245" s="26">
        <f t="shared" si="120"/>
        <v>0</v>
      </c>
      <c r="AJ245" s="26">
        <f t="shared" si="121"/>
        <v>0</v>
      </c>
      <c r="AK245" s="26">
        <f t="shared" si="122"/>
        <v>0</v>
      </c>
      <c r="AL245" s="26">
        <f t="shared" si="123"/>
        <v>0</v>
      </c>
      <c r="AM245" s="26">
        <f t="shared" si="124"/>
        <v>0</v>
      </c>
    </row>
    <row r="246" spans="1:39" ht="14.25">
      <c r="A246" s="5">
        <f t="shared" si="133"/>
        <v>237</v>
      </c>
      <c r="B246">
        <v>371.6911283094637</v>
      </c>
      <c r="C246" s="6" t="str">
        <f t="shared" si="109"/>
        <v>NA</v>
      </c>
      <c r="D246" s="7" t="str">
        <f t="shared" si="125"/>
        <v>NA</v>
      </c>
      <c r="E246" s="8" t="str">
        <f t="shared" si="110"/>
        <v>NA</v>
      </c>
      <c r="F246" s="8" t="str">
        <f t="shared" si="126"/>
        <v>NA</v>
      </c>
      <c r="G246" s="8" t="str">
        <f t="shared" si="111"/>
        <v>NA</v>
      </c>
      <c r="H246" s="8" t="str">
        <f t="shared" si="136"/>
        <v>NA</v>
      </c>
      <c r="I246" s="15" t="str">
        <f t="shared" si="127"/>
        <v>NA</v>
      </c>
      <c r="J246" s="15" t="str">
        <f t="shared" si="137"/>
        <v>NA</v>
      </c>
      <c r="K246" s="19"/>
      <c r="L246" s="8" t="str">
        <f t="shared" si="112"/>
        <v>NA</v>
      </c>
      <c r="M246" s="8" t="str">
        <f t="shared" si="138"/>
        <v>NA</v>
      </c>
      <c r="N246" s="15" t="str">
        <f t="shared" si="128"/>
        <v>NA</v>
      </c>
      <c r="O246" s="14" t="str">
        <f t="shared" si="139"/>
        <v>NA</v>
      </c>
      <c r="P246" s="8" t="str">
        <f t="shared" si="129"/>
        <v>NA</v>
      </c>
      <c r="Q246" s="13">
        <f t="shared" si="134"/>
        <v>236</v>
      </c>
      <c r="R246" s="10">
        <v>371.6911283094637</v>
      </c>
      <c r="S246" s="12">
        <f t="shared" si="135"/>
        <v>0.0009999999999998684</v>
      </c>
      <c r="T246" s="11">
        <f t="shared" si="130"/>
        <v>7192707.125678956</v>
      </c>
      <c r="U246" s="11">
        <f t="shared" si="140"/>
        <v>10190084.993181614</v>
      </c>
      <c r="V246" s="11">
        <f t="shared" si="131"/>
        <v>1000</v>
      </c>
      <c r="W246" s="11">
        <f t="shared" si="132"/>
        <v>672667.8108168383</v>
      </c>
      <c r="X246" s="10">
        <f t="shared" si="113"/>
        <v>2.6904058876740717</v>
      </c>
      <c r="Y246" s="10">
        <f t="shared" si="141"/>
        <v>27418.155067442713</v>
      </c>
      <c r="AA246" s="11">
        <f t="shared" si="114"/>
        <v>5000</v>
      </c>
      <c r="AB246" s="11">
        <f t="shared" si="142"/>
        <v>1185000</v>
      </c>
      <c r="AC246" s="24"/>
      <c r="AD246" s="26" t="str">
        <f t="shared" si="115"/>
        <v>NA</v>
      </c>
      <c r="AE246" s="26" t="str">
        <f t="shared" si="116"/>
        <v>NA</v>
      </c>
      <c r="AF246" s="26" t="str">
        <f t="shared" si="117"/>
        <v>NA</v>
      </c>
      <c r="AG246" s="26">
        <f t="shared" si="118"/>
        <v>0</v>
      </c>
      <c r="AH246" s="26">
        <f t="shared" si="119"/>
        <v>0</v>
      </c>
      <c r="AI246" s="26">
        <f t="shared" si="120"/>
        <v>0</v>
      </c>
      <c r="AJ246" s="26">
        <f t="shared" si="121"/>
        <v>0</v>
      </c>
      <c r="AK246" s="26">
        <f t="shared" si="122"/>
        <v>0</v>
      </c>
      <c r="AL246" s="26">
        <f t="shared" si="123"/>
        <v>0</v>
      </c>
      <c r="AM246" s="26">
        <f t="shared" si="124"/>
        <v>0</v>
      </c>
    </row>
    <row r="247" spans="1:39" ht="14.25">
      <c r="A247" s="5">
        <f t="shared" si="133"/>
        <v>238</v>
      </c>
      <c r="B247">
        <v>348.64627835427694</v>
      </c>
      <c r="C247" s="6" t="str">
        <f t="shared" si="109"/>
        <v>NA</v>
      </c>
      <c r="D247" s="7" t="str">
        <f t="shared" si="125"/>
        <v>NA</v>
      </c>
      <c r="E247" s="8" t="str">
        <f t="shared" si="110"/>
        <v>NA</v>
      </c>
      <c r="F247" s="8" t="str">
        <f t="shared" si="126"/>
        <v>NA</v>
      </c>
      <c r="G247" s="8" t="str">
        <f t="shared" si="111"/>
        <v>NA</v>
      </c>
      <c r="H247" s="8" t="str">
        <f t="shared" si="136"/>
        <v>NA</v>
      </c>
      <c r="I247" s="15" t="str">
        <f t="shared" si="127"/>
        <v>NA</v>
      </c>
      <c r="J247" s="15" t="str">
        <f t="shared" si="137"/>
        <v>NA</v>
      </c>
      <c r="K247" s="19"/>
      <c r="L247" s="8" t="str">
        <f t="shared" si="112"/>
        <v>NA</v>
      </c>
      <c r="M247" s="8" t="str">
        <f t="shared" si="138"/>
        <v>NA</v>
      </c>
      <c r="N247" s="15" t="str">
        <f t="shared" si="128"/>
        <v>NA</v>
      </c>
      <c r="O247" s="14" t="str">
        <f t="shared" si="139"/>
        <v>NA</v>
      </c>
      <c r="P247" s="8" t="str">
        <f t="shared" si="129"/>
        <v>NA</v>
      </c>
      <c r="Q247" s="13">
        <f t="shared" si="134"/>
        <v>237</v>
      </c>
      <c r="R247" s="10">
        <v>348.64627835427694</v>
      </c>
      <c r="S247" s="12">
        <f t="shared" si="135"/>
        <v>-0.062</v>
      </c>
      <c r="T247" s="11">
        <f t="shared" si="130"/>
        <v>7287678.464749943</v>
      </c>
      <c r="U247" s="11">
        <f t="shared" si="140"/>
        <v>9559237.723604353</v>
      </c>
      <c r="V247" s="11">
        <f t="shared" si="131"/>
        <v>1000</v>
      </c>
      <c r="W247" s="11">
        <f t="shared" si="132"/>
        <v>673667.8108168383</v>
      </c>
      <c r="X247" s="10">
        <f t="shared" si="113"/>
        <v>2.8682365540235306</v>
      </c>
      <c r="Y247" s="10">
        <f t="shared" si="141"/>
        <v>27421.023303996735</v>
      </c>
      <c r="AA247" s="11">
        <f t="shared" si="114"/>
        <v>5000</v>
      </c>
      <c r="AB247" s="11">
        <f t="shared" si="142"/>
        <v>1190000</v>
      </c>
      <c r="AC247" s="24"/>
      <c r="AD247" s="26" t="str">
        <f t="shared" si="115"/>
        <v>NA</v>
      </c>
      <c r="AE247" s="26" t="str">
        <f t="shared" si="116"/>
        <v>NA</v>
      </c>
      <c r="AF247" s="26" t="str">
        <f t="shared" si="117"/>
        <v>NA</v>
      </c>
      <c r="AG247" s="26">
        <f t="shared" si="118"/>
        <v>0</v>
      </c>
      <c r="AH247" s="26">
        <f t="shared" si="119"/>
        <v>0</v>
      </c>
      <c r="AI247" s="26">
        <f t="shared" si="120"/>
        <v>0</v>
      </c>
      <c r="AJ247" s="26">
        <f t="shared" si="121"/>
        <v>0</v>
      </c>
      <c r="AK247" s="26">
        <f t="shared" si="122"/>
        <v>0</v>
      </c>
      <c r="AL247" s="26">
        <f t="shared" si="123"/>
        <v>0</v>
      </c>
      <c r="AM247" s="26">
        <f t="shared" si="124"/>
        <v>0</v>
      </c>
    </row>
    <row r="248" spans="1:39" ht="14.25">
      <c r="A248" s="5">
        <f t="shared" si="133"/>
        <v>239</v>
      </c>
      <c r="B248">
        <v>361.89483693173946</v>
      </c>
      <c r="C248" s="6" t="str">
        <f t="shared" si="109"/>
        <v>NA</v>
      </c>
      <c r="D248" s="7" t="str">
        <f t="shared" si="125"/>
        <v>NA</v>
      </c>
      <c r="E248" s="8" t="str">
        <f t="shared" si="110"/>
        <v>NA</v>
      </c>
      <c r="F248" s="8" t="str">
        <f t="shared" si="126"/>
        <v>NA</v>
      </c>
      <c r="G248" s="8" t="str">
        <f t="shared" si="111"/>
        <v>NA</v>
      </c>
      <c r="H248" s="8" t="str">
        <f t="shared" si="136"/>
        <v>NA</v>
      </c>
      <c r="I248" s="15" t="str">
        <f t="shared" si="127"/>
        <v>NA</v>
      </c>
      <c r="J248" s="15" t="str">
        <f t="shared" si="137"/>
        <v>NA</v>
      </c>
      <c r="K248" s="19"/>
      <c r="L248" s="8" t="str">
        <f t="shared" si="112"/>
        <v>NA</v>
      </c>
      <c r="M248" s="8" t="str">
        <f t="shared" si="138"/>
        <v>NA</v>
      </c>
      <c r="N248" s="15" t="str">
        <f t="shared" si="128"/>
        <v>NA</v>
      </c>
      <c r="O248" s="14" t="str">
        <f t="shared" si="139"/>
        <v>NA</v>
      </c>
      <c r="P248" s="8" t="str">
        <f t="shared" si="129"/>
        <v>NA</v>
      </c>
      <c r="Q248" s="13">
        <f t="shared" si="134"/>
        <v>238</v>
      </c>
      <c r="R248" s="10">
        <v>361.89483693173946</v>
      </c>
      <c r="S248" s="12">
        <f t="shared" si="135"/>
        <v>0.037999999999999985</v>
      </c>
      <c r="T248" s="11">
        <f t="shared" si="130"/>
        <v>7383836.945559318</v>
      </c>
      <c r="U248" s="11">
        <f t="shared" si="140"/>
        <v>9923526.75710132</v>
      </c>
      <c r="V248" s="11">
        <f t="shared" si="131"/>
        <v>1000</v>
      </c>
      <c r="W248" s="11">
        <f t="shared" si="132"/>
        <v>674667.8108168383</v>
      </c>
      <c r="X248" s="10">
        <f t="shared" si="113"/>
        <v>2.763233674396465</v>
      </c>
      <c r="Y248" s="10">
        <f t="shared" si="141"/>
        <v>27423.78653767113</v>
      </c>
      <c r="AA248" s="11">
        <f t="shared" si="114"/>
        <v>5000</v>
      </c>
      <c r="AB248" s="11">
        <f t="shared" si="142"/>
        <v>1195000</v>
      </c>
      <c r="AC248" s="24"/>
      <c r="AD248" s="26" t="str">
        <f t="shared" si="115"/>
        <v>NA</v>
      </c>
      <c r="AE248" s="26" t="str">
        <f t="shared" si="116"/>
        <v>NA</v>
      </c>
      <c r="AF248" s="26" t="str">
        <f t="shared" si="117"/>
        <v>NA</v>
      </c>
      <c r="AG248" s="26">
        <f t="shared" si="118"/>
        <v>0</v>
      </c>
      <c r="AH248" s="26">
        <f t="shared" si="119"/>
        <v>0</v>
      </c>
      <c r="AI248" s="26">
        <f t="shared" si="120"/>
        <v>0</v>
      </c>
      <c r="AJ248" s="26">
        <f t="shared" si="121"/>
        <v>0</v>
      </c>
      <c r="AK248" s="26">
        <f t="shared" si="122"/>
        <v>0</v>
      </c>
      <c r="AL248" s="26">
        <f t="shared" si="123"/>
        <v>0</v>
      </c>
      <c r="AM248" s="26">
        <f t="shared" si="124"/>
        <v>0</v>
      </c>
    </row>
    <row r="249" spans="1:39" ht="14.25">
      <c r="A249" s="5">
        <f t="shared" si="133"/>
        <v>240</v>
      </c>
      <c r="B249">
        <v>389.3988445385517</v>
      </c>
      <c r="C249" s="6" t="str">
        <f t="shared" si="109"/>
        <v>NA</v>
      </c>
      <c r="D249" s="7" t="str">
        <f t="shared" si="125"/>
        <v>NA</v>
      </c>
      <c r="E249" s="8" t="str">
        <f t="shared" si="110"/>
        <v>NA</v>
      </c>
      <c r="F249" s="8" t="str">
        <f t="shared" si="126"/>
        <v>NA</v>
      </c>
      <c r="G249" s="8" t="str">
        <f t="shared" si="111"/>
        <v>NA</v>
      </c>
      <c r="H249" s="8" t="str">
        <f t="shared" si="136"/>
        <v>NA</v>
      </c>
      <c r="I249" s="15" t="str">
        <f t="shared" si="127"/>
        <v>NA</v>
      </c>
      <c r="J249" s="15" t="str">
        <f t="shared" si="137"/>
        <v>NA</v>
      </c>
      <c r="K249" s="19"/>
      <c r="L249" s="8" t="str">
        <f t="shared" si="112"/>
        <v>NA</v>
      </c>
      <c r="M249" s="8" t="str">
        <f t="shared" si="138"/>
        <v>NA</v>
      </c>
      <c r="N249" s="15" t="str">
        <f t="shared" si="128"/>
        <v>NA</v>
      </c>
      <c r="O249" s="14" t="str">
        <f t="shared" si="139"/>
        <v>NA</v>
      </c>
      <c r="P249" s="8" t="str">
        <f t="shared" si="129"/>
        <v>NA</v>
      </c>
      <c r="Q249" s="13">
        <f t="shared" si="134"/>
        <v>239</v>
      </c>
      <c r="R249" s="10">
        <v>389.3988445385517</v>
      </c>
      <c r="S249" s="12">
        <f t="shared" si="135"/>
        <v>0.07600000000000015</v>
      </c>
      <c r="T249" s="11">
        <f t="shared" si="130"/>
        <v>7481197.407378808</v>
      </c>
      <c r="U249" s="11">
        <f t="shared" si="140"/>
        <v>10678790.790641021</v>
      </c>
      <c r="V249" s="11">
        <f t="shared" si="131"/>
        <v>1000</v>
      </c>
      <c r="W249" s="11">
        <f t="shared" si="132"/>
        <v>675667.8108168383</v>
      </c>
      <c r="X249" s="10">
        <f t="shared" si="113"/>
        <v>2.5680610356844467</v>
      </c>
      <c r="Y249" s="10">
        <f t="shared" si="141"/>
        <v>27426.354598706814</v>
      </c>
      <c r="AA249" s="11">
        <f t="shared" si="114"/>
        <v>5000</v>
      </c>
      <c r="AB249" s="11">
        <f t="shared" si="142"/>
        <v>1200000</v>
      </c>
      <c r="AC249" s="24"/>
      <c r="AD249" s="26" t="str">
        <f t="shared" si="115"/>
        <v>NA</v>
      </c>
      <c r="AE249" s="26" t="str">
        <f t="shared" si="116"/>
        <v>NA</v>
      </c>
      <c r="AF249" s="26" t="str">
        <f t="shared" si="117"/>
        <v>NA</v>
      </c>
      <c r="AG249" s="26">
        <f t="shared" si="118"/>
        <v>0</v>
      </c>
      <c r="AH249" s="26">
        <f t="shared" si="119"/>
        <v>0</v>
      </c>
      <c r="AI249" s="26">
        <f t="shared" si="120"/>
        <v>0</v>
      </c>
      <c r="AJ249" s="26">
        <f t="shared" si="121"/>
        <v>0</v>
      </c>
      <c r="AK249" s="26">
        <f t="shared" si="122"/>
        <v>0</v>
      </c>
      <c r="AL249" s="26">
        <f t="shared" si="123"/>
        <v>0</v>
      </c>
      <c r="AM249" s="26">
        <f t="shared" si="124"/>
        <v>0</v>
      </c>
    </row>
    <row r="250" spans="1:39" ht="14.25">
      <c r="A250" s="5">
        <f t="shared" si="133"/>
        <v>241</v>
      </c>
      <c r="B250">
        <v>404.9747983200938</v>
      </c>
      <c r="C250" s="6" t="str">
        <f t="shared" si="109"/>
        <v>NA</v>
      </c>
      <c r="D250" s="7" t="str">
        <f t="shared" si="125"/>
        <v>NA</v>
      </c>
      <c r="E250" s="8" t="str">
        <f t="shared" si="110"/>
        <v>NA</v>
      </c>
      <c r="F250" s="8" t="str">
        <f t="shared" si="126"/>
        <v>NA</v>
      </c>
      <c r="G250" s="8" t="str">
        <f t="shared" si="111"/>
        <v>NA</v>
      </c>
      <c r="H250" s="8" t="str">
        <f t="shared" si="136"/>
        <v>NA</v>
      </c>
      <c r="I250" s="15" t="str">
        <f t="shared" si="127"/>
        <v>NA</v>
      </c>
      <c r="J250" s="15" t="str">
        <f t="shared" si="137"/>
        <v>NA</v>
      </c>
      <c r="K250" s="19"/>
      <c r="L250" s="8" t="str">
        <f t="shared" si="112"/>
        <v>NA</v>
      </c>
      <c r="M250" s="8" t="str">
        <f t="shared" si="138"/>
        <v>NA</v>
      </c>
      <c r="N250" s="15" t="str">
        <f t="shared" si="128"/>
        <v>NA</v>
      </c>
      <c r="O250" s="14" t="str">
        <f t="shared" si="139"/>
        <v>NA</v>
      </c>
      <c r="P250" s="8" t="str">
        <f t="shared" si="129"/>
        <v>NA</v>
      </c>
      <c r="Q250" s="13">
        <f t="shared" si="134"/>
        <v>240</v>
      </c>
      <c r="R250" s="10">
        <v>404.9747983200938</v>
      </c>
      <c r="S250" s="12">
        <f t="shared" si="135"/>
        <v>0.04</v>
      </c>
      <c r="T250" s="11">
        <f t="shared" si="130"/>
        <v>7579774.874971042</v>
      </c>
      <c r="U250" s="11">
        <f t="shared" si="140"/>
        <v>11106982.422266662</v>
      </c>
      <c r="V250" s="11">
        <f t="shared" si="131"/>
        <v>1000</v>
      </c>
      <c r="W250" s="11">
        <f t="shared" si="132"/>
        <v>676667.8108168383</v>
      </c>
      <c r="X250" s="10">
        <f t="shared" si="113"/>
        <v>2.469289457388891</v>
      </c>
      <c r="Y250" s="10">
        <f t="shared" si="141"/>
        <v>27428.823888164203</v>
      </c>
      <c r="AA250" s="11">
        <f t="shared" si="114"/>
        <v>5000</v>
      </c>
      <c r="AB250" s="11">
        <f t="shared" si="142"/>
        <v>1205000</v>
      </c>
      <c r="AC250" s="24"/>
      <c r="AD250" s="26" t="str">
        <f t="shared" si="115"/>
        <v>NA</v>
      </c>
      <c r="AE250" s="26" t="str">
        <f t="shared" si="116"/>
        <v>NA</v>
      </c>
      <c r="AF250" s="26" t="str">
        <f t="shared" si="117"/>
        <v>NA</v>
      </c>
      <c r="AG250" s="26">
        <f t="shared" si="118"/>
        <v>0</v>
      </c>
      <c r="AH250" s="26">
        <f t="shared" si="119"/>
        <v>0</v>
      </c>
      <c r="AI250" s="26">
        <f t="shared" si="120"/>
        <v>0</v>
      </c>
      <c r="AJ250" s="26">
        <f t="shared" si="121"/>
        <v>0</v>
      </c>
      <c r="AK250" s="26">
        <f t="shared" si="122"/>
        <v>0</v>
      </c>
      <c r="AL250" s="26">
        <f t="shared" si="123"/>
        <v>0</v>
      </c>
      <c r="AM250" s="26">
        <f t="shared" si="124"/>
        <v>0</v>
      </c>
    </row>
    <row r="251" spans="1:39" ht="14.25">
      <c r="A251" s="5">
        <f t="shared" si="133"/>
        <v>242</v>
      </c>
      <c r="B251">
        <v>433.32303420250037</v>
      </c>
      <c r="C251" s="6" t="str">
        <f t="shared" si="109"/>
        <v>NA</v>
      </c>
      <c r="D251" s="7" t="str">
        <f t="shared" si="125"/>
        <v>NA</v>
      </c>
      <c r="E251" s="8" t="str">
        <f t="shared" si="110"/>
        <v>NA</v>
      </c>
      <c r="F251" s="8" t="str">
        <f t="shared" si="126"/>
        <v>NA</v>
      </c>
      <c r="G251" s="8" t="str">
        <f t="shared" si="111"/>
        <v>NA</v>
      </c>
      <c r="H251" s="8" t="str">
        <f t="shared" si="136"/>
        <v>NA</v>
      </c>
      <c r="I251" s="15" t="str">
        <f t="shared" si="127"/>
        <v>NA</v>
      </c>
      <c r="J251" s="15" t="str">
        <f t="shared" si="137"/>
        <v>NA</v>
      </c>
      <c r="K251" s="19"/>
      <c r="L251" s="8" t="str">
        <f t="shared" si="112"/>
        <v>NA</v>
      </c>
      <c r="M251" s="8" t="str">
        <f t="shared" si="138"/>
        <v>NA</v>
      </c>
      <c r="N251" s="15" t="str">
        <f t="shared" si="128"/>
        <v>NA</v>
      </c>
      <c r="O251" s="14" t="str">
        <f t="shared" si="139"/>
        <v>NA</v>
      </c>
      <c r="P251" s="8" t="str">
        <f t="shared" si="129"/>
        <v>NA</v>
      </c>
      <c r="Q251" s="13">
        <f t="shared" si="134"/>
        <v>241</v>
      </c>
      <c r="R251" s="10">
        <v>433.32303420250037</v>
      </c>
      <c r="S251" s="12">
        <f t="shared" si="135"/>
        <v>0.07000000000000005</v>
      </c>
      <c r="T251" s="11">
        <f t="shared" si="130"/>
        <v>7679584.5609081825</v>
      </c>
      <c r="U251" s="11">
        <f t="shared" si="140"/>
        <v>11885541.191825328</v>
      </c>
      <c r="V251" s="11">
        <f t="shared" si="131"/>
        <v>1000</v>
      </c>
      <c r="W251" s="11">
        <f t="shared" si="132"/>
        <v>677667.8108168383</v>
      </c>
      <c r="X251" s="10">
        <f t="shared" si="113"/>
        <v>2.3077471564382157</v>
      </c>
      <c r="Y251" s="10">
        <f t="shared" si="141"/>
        <v>27431.131635320642</v>
      </c>
      <c r="AA251" s="11">
        <f t="shared" si="114"/>
        <v>5000</v>
      </c>
      <c r="AB251" s="11">
        <f t="shared" si="142"/>
        <v>1210000</v>
      </c>
      <c r="AC251" s="24"/>
      <c r="AD251" s="26" t="str">
        <f t="shared" si="115"/>
        <v>NA</v>
      </c>
      <c r="AE251" s="26" t="str">
        <f t="shared" si="116"/>
        <v>NA</v>
      </c>
      <c r="AF251" s="26" t="str">
        <f t="shared" si="117"/>
        <v>NA</v>
      </c>
      <c r="AG251" s="26">
        <f t="shared" si="118"/>
        <v>0</v>
      </c>
      <c r="AH251" s="26">
        <f t="shared" si="119"/>
        <v>0</v>
      </c>
      <c r="AI251" s="26">
        <f t="shared" si="120"/>
        <v>0</v>
      </c>
      <c r="AJ251" s="26">
        <f t="shared" si="121"/>
        <v>0</v>
      </c>
      <c r="AK251" s="26">
        <f t="shared" si="122"/>
        <v>0</v>
      </c>
      <c r="AL251" s="26">
        <f t="shared" si="123"/>
        <v>0</v>
      </c>
      <c r="AM251" s="26">
        <f t="shared" si="124"/>
        <v>0</v>
      </c>
    </row>
    <row r="252" spans="1:39" ht="14.25">
      <c r="A252" s="5">
        <f t="shared" si="133"/>
        <v>243</v>
      </c>
      <c r="B252">
        <v>400.39048360311034</v>
      </c>
      <c r="C252" s="6" t="str">
        <f t="shared" si="109"/>
        <v>NA</v>
      </c>
      <c r="D252" s="7" t="str">
        <f t="shared" si="125"/>
        <v>NA</v>
      </c>
      <c r="E252" s="8" t="str">
        <f t="shared" si="110"/>
        <v>NA</v>
      </c>
      <c r="F252" s="8" t="str">
        <f t="shared" si="126"/>
        <v>NA</v>
      </c>
      <c r="G252" s="8" t="str">
        <f t="shared" si="111"/>
        <v>NA</v>
      </c>
      <c r="H252" s="8" t="str">
        <f t="shared" si="136"/>
        <v>NA</v>
      </c>
      <c r="I252" s="15" t="str">
        <f t="shared" si="127"/>
        <v>NA</v>
      </c>
      <c r="J252" s="15" t="str">
        <f t="shared" si="137"/>
        <v>NA</v>
      </c>
      <c r="K252" s="19"/>
      <c r="L252" s="8" t="str">
        <f t="shared" si="112"/>
        <v>NA</v>
      </c>
      <c r="M252" s="8" t="str">
        <f t="shared" si="138"/>
        <v>NA</v>
      </c>
      <c r="N252" s="15" t="str">
        <f t="shared" si="128"/>
        <v>NA</v>
      </c>
      <c r="O252" s="14" t="str">
        <f t="shared" si="139"/>
        <v>NA</v>
      </c>
      <c r="P252" s="8" t="str">
        <f t="shared" si="129"/>
        <v>NA</v>
      </c>
      <c r="Q252" s="13">
        <f t="shared" si="134"/>
        <v>242</v>
      </c>
      <c r="R252" s="10">
        <v>400.39048360311034</v>
      </c>
      <c r="S252" s="12">
        <f t="shared" si="135"/>
        <v>-0.076</v>
      </c>
      <c r="T252" s="11">
        <f t="shared" si="130"/>
        <v>7780641.867919534</v>
      </c>
      <c r="U252" s="11">
        <f t="shared" si="140"/>
        <v>10983164.061246604</v>
      </c>
      <c r="V252" s="11">
        <f t="shared" si="131"/>
        <v>1000</v>
      </c>
      <c r="W252" s="11">
        <f t="shared" si="132"/>
        <v>678667.8108168383</v>
      </c>
      <c r="X252" s="10">
        <f t="shared" si="113"/>
        <v>2.4975618576171166</v>
      </c>
      <c r="Y252" s="10">
        <f t="shared" si="141"/>
        <v>27433.62919717826</v>
      </c>
      <c r="AA252" s="11">
        <f t="shared" si="114"/>
        <v>5000</v>
      </c>
      <c r="AB252" s="11">
        <f t="shared" si="142"/>
        <v>1215000</v>
      </c>
      <c r="AC252" s="24"/>
      <c r="AD252" s="26" t="str">
        <f t="shared" si="115"/>
        <v>NA</v>
      </c>
      <c r="AE252" s="26" t="str">
        <f t="shared" si="116"/>
        <v>NA</v>
      </c>
      <c r="AF252" s="26" t="str">
        <f t="shared" si="117"/>
        <v>NA</v>
      </c>
      <c r="AG252" s="26">
        <f t="shared" si="118"/>
        <v>0</v>
      </c>
      <c r="AH252" s="26">
        <f t="shared" si="119"/>
        <v>0</v>
      </c>
      <c r="AI252" s="26">
        <f t="shared" si="120"/>
        <v>0</v>
      </c>
      <c r="AJ252" s="26">
        <f t="shared" si="121"/>
        <v>0</v>
      </c>
      <c r="AK252" s="26">
        <f t="shared" si="122"/>
        <v>0</v>
      </c>
      <c r="AL252" s="26">
        <f t="shared" si="123"/>
        <v>0</v>
      </c>
      <c r="AM252" s="26">
        <f t="shared" si="124"/>
        <v>0</v>
      </c>
    </row>
    <row r="253" spans="1:39" ht="14.25">
      <c r="A253" s="5">
        <f t="shared" si="133"/>
        <v>244</v>
      </c>
      <c r="B253">
        <v>368.3592449148615</v>
      </c>
      <c r="C253" s="6" t="str">
        <f t="shared" si="109"/>
        <v>NA</v>
      </c>
      <c r="D253" s="7" t="str">
        <f t="shared" si="125"/>
        <v>NA</v>
      </c>
      <c r="E253" s="8" t="str">
        <f t="shared" si="110"/>
        <v>NA</v>
      </c>
      <c r="F253" s="8" t="str">
        <f t="shared" si="126"/>
        <v>NA</v>
      </c>
      <c r="G253" s="8" t="str">
        <f t="shared" si="111"/>
        <v>NA</v>
      </c>
      <c r="H253" s="8" t="str">
        <f t="shared" si="136"/>
        <v>NA</v>
      </c>
      <c r="I253" s="15" t="str">
        <f t="shared" si="127"/>
        <v>NA</v>
      </c>
      <c r="J253" s="15" t="str">
        <f t="shared" si="137"/>
        <v>NA</v>
      </c>
      <c r="K253" s="19"/>
      <c r="L253" s="8" t="str">
        <f t="shared" si="112"/>
        <v>NA</v>
      </c>
      <c r="M253" s="8" t="str">
        <f t="shared" si="138"/>
        <v>NA</v>
      </c>
      <c r="N253" s="15" t="str">
        <f t="shared" si="128"/>
        <v>NA</v>
      </c>
      <c r="O253" s="14" t="str">
        <f t="shared" si="139"/>
        <v>NA</v>
      </c>
      <c r="P253" s="8" t="str">
        <f t="shared" si="129"/>
        <v>NA</v>
      </c>
      <c r="Q253" s="13">
        <f t="shared" si="134"/>
        <v>243</v>
      </c>
      <c r="R253" s="10">
        <v>368.3592449148615</v>
      </c>
      <c r="S253" s="12">
        <f t="shared" si="135"/>
        <v>-0.08000000000000002</v>
      </c>
      <c r="T253" s="11">
        <f t="shared" si="130"/>
        <v>7882962.391268528</v>
      </c>
      <c r="U253" s="11">
        <f t="shared" si="140"/>
        <v>10105430.936346876</v>
      </c>
      <c r="V253" s="11">
        <f t="shared" si="131"/>
        <v>1000</v>
      </c>
      <c r="W253" s="11">
        <f t="shared" si="132"/>
        <v>679667.8108168383</v>
      </c>
      <c r="X253" s="10">
        <f t="shared" si="113"/>
        <v>2.7147411495838227</v>
      </c>
      <c r="Y253" s="10">
        <f t="shared" si="141"/>
        <v>27436.343938327842</v>
      </c>
      <c r="AA253" s="11">
        <f t="shared" si="114"/>
        <v>5000</v>
      </c>
      <c r="AB253" s="11">
        <f t="shared" si="142"/>
        <v>1220000</v>
      </c>
      <c r="AC253" s="24"/>
      <c r="AD253" s="26" t="str">
        <f t="shared" si="115"/>
        <v>NA</v>
      </c>
      <c r="AE253" s="26" t="str">
        <f t="shared" si="116"/>
        <v>NA</v>
      </c>
      <c r="AF253" s="26" t="str">
        <f t="shared" si="117"/>
        <v>NA</v>
      </c>
      <c r="AG253" s="26">
        <f t="shared" si="118"/>
        <v>0</v>
      </c>
      <c r="AH253" s="26">
        <f t="shared" si="119"/>
        <v>0</v>
      </c>
      <c r="AI253" s="26">
        <f t="shared" si="120"/>
        <v>0</v>
      </c>
      <c r="AJ253" s="26">
        <f t="shared" si="121"/>
        <v>0</v>
      </c>
      <c r="AK253" s="26">
        <f t="shared" si="122"/>
        <v>0</v>
      </c>
      <c r="AL253" s="26">
        <f t="shared" si="123"/>
        <v>0</v>
      </c>
      <c r="AM253" s="26">
        <f t="shared" si="124"/>
        <v>0</v>
      </c>
    </row>
    <row r="254" spans="1:39" ht="14.25">
      <c r="A254" s="5">
        <f t="shared" si="133"/>
        <v>245</v>
      </c>
      <c r="B254">
        <v>361.36041926147914</v>
      </c>
      <c r="C254" s="6" t="str">
        <f t="shared" si="109"/>
        <v>NA</v>
      </c>
      <c r="D254" s="7" t="str">
        <f t="shared" si="125"/>
        <v>NA</v>
      </c>
      <c r="E254" s="8" t="str">
        <f t="shared" si="110"/>
        <v>NA</v>
      </c>
      <c r="F254" s="8" t="str">
        <f t="shared" si="126"/>
        <v>NA</v>
      </c>
      <c r="G254" s="8" t="str">
        <f t="shared" si="111"/>
        <v>NA</v>
      </c>
      <c r="H254" s="8" t="str">
        <f t="shared" si="136"/>
        <v>NA</v>
      </c>
      <c r="I254" s="15" t="str">
        <f t="shared" si="127"/>
        <v>NA</v>
      </c>
      <c r="J254" s="15" t="str">
        <f t="shared" si="137"/>
        <v>NA</v>
      </c>
      <c r="K254" s="19"/>
      <c r="L254" s="8" t="str">
        <f t="shared" si="112"/>
        <v>NA</v>
      </c>
      <c r="M254" s="8" t="str">
        <f t="shared" si="138"/>
        <v>NA</v>
      </c>
      <c r="N254" s="15" t="str">
        <f t="shared" si="128"/>
        <v>NA</v>
      </c>
      <c r="O254" s="14" t="str">
        <f t="shared" si="139"/>
        <v>NA</v>
      </c>
      <c r="P254" s="8" t="str">
        <f t="shared" si="129"/>
        <v>NA</v>
      </c>
      <c r="Q254" s="13">
        <f t="shared" si="134"/>
        <v>244</v>
      </c>
      <c r="R254" s="10">
        <v>361.36041926147914</v>
      </c>
      <c r="S254" s="12">
        <f t="shared" si="135"/>
        <v>-0.019</v>
      </c>
      <c r="T254" s="11">
        <f t="shared" si="130"/>
        <v>7986561.921159385</v>
      </c>
      <c r="U254" s="11">
        <f t="shared" si="140"/>
        <v>9914408.748556284</v>
      </c>
      <c r="V254" s="11">
        <f t="shared" si="131"/>
        <v>1000</v>
      </c>
      <c r="W254" s="11">
        <f t="shared" si="132"/>
        <v>680667.8108168383</v>
      </c>
      <c r="X254" s="10">
        <f t="shared" si="113"/>
        <v>2.7673202340304</v>
      </c>
      <c r="Y254" s="10">
        <f t="shared" si="141"/>
        <v>27439.111258561872</v>
      </c>
      <c r="AA254" s="11">
        <f t="shared" si="114"/>
        <v>5000</v>
      </c>
      <c r="AB254" s="11">
        <f t="shared" si="142"/>
        <v>1225000</v>
      </c>
      <c r="AC254" s="24"/>
      <c r="AD254" s="26" t="str">
        <f t="shared" si="115"/>
        <v>NA</v>
      </c>
      <c r="AE254" s="26" t="str">
        <f t="shared" si="116"/>
        <v>NA</v>
      </c>
      <c r="AF254" s="26" t="str">
        <f t="shared" si="117"/>
        <v>NA</v>
      </c>
      <c r="AG254" s="26">
        <f t="shared" si="118"/>
        <v>0</v>
      </c>
      <c r="AH254" s="26">
        <f t="shared" si="119"/>
        <v>0</v>
      </c>
      <c r="AI254" s="26">
        <f t="shared" si="120"/>
        <v>0</v>
      </c>
      <c r="AJ254" s="26">
        <f t="shared" si="121"/>
        <v>0</v>
      </c>
      <c r="AK254" s="26">
        <f t="shared" si="122"/>
        <v>0</v>
      </c>
      <c r="AL254" s="26">
        <f t="shared" si="123"/>
        <v>0</v>
      </c>
      <c r="AM254" s="26">
        <f t="shared" si="124"/>
        <v>0</v>
      </c>
    </row>
    <row r="255" spans="1:39" ht="14.25">
      <c r="A255" s="5">
        <f t="shared" si="133"/>
        <v>246</v>
      </c>
      <c r="B255">
        <v>385.2102069327368</v>
      </c>
      <c r="C255" s="6" t="str">
        <f t="shared" si="109"/>
        <v>NA</v>
      </c>
      <c r="D255" s="7" t="str">
        <f t="shared" si="125"/>
        <v>NA</v>
      </c>
      <c r="E255" s="8" t="str">
        <f t="shared" si="110"/>
        <v>NA</v>
      </c>
      <c r="F255" s="8" t="str">
        <f t="shared" si="126"/>
        <v>NA</v>
      </c>
      <c r="G255" s="8" t="str">
        <f t="shared" si="111"/>
        <v>NA</v>
      </c>
      <c r="H255" s="8" t="str">
        <f t="shared" si="136"/>
        <v>NA</v>
      </c>
      <c r="I255" s="15" t="str">
        <f t="shared" si="127"/>
        <v>NA</v>
      </c>
      <c r="J255" s="15" t="str">
        <f t="shared" si="137"/>
        <v>NA</v>
      </c>
      <c r="K255" s="19"/>
      <c r="L255" s="8" t="str">
        <f t="shared" si="112"/>
        <v>NA</v>
      </c>
      <c r="M255" s="8" t="str">
        <f t="shared" si="138"/>
        <v>NA</v>
      </c>
      <c r="N255" s="15" t="str">
        <f t="shared" si="128"/>
        <v>NA</v>
      </c>
      <c r="O255" s="14" t="str">
        <f t="shared" si="139"/>
        <v>NA</v>
      </c>
      <c r="P255" s="8" t="str">
        <f t="shared" si="129"/>
        <v>NA</v>
      </c>
      <c r="Q255" s="13">
        <f t="shared" si="134"/>
        <v>245</v>
      </c>
      <c r="R255" s="10">
        <v>385.2102069327368</v>
      </c>
      <c r="S255" s="12">
        <f t="shared" si="135"/>
        <v>0.06600000000000014</v>
      </c>
      <c r="T255" s="11">
        <f t="shared" si="130"/>
        <v>8091456.445173875</v>
      </c>
      <c r="U255" s="11">
        <f t="shared" si="140"/>
        <v>10569825.725961</v>
      </c>
      <c r="V255" s="11">
        <f t="shared" si="131"/>
        <v>1000</v>
      </c>
      <c r="W255" s="11">
        <f t="shared" si="132"/>
        <v>681667.8108168383</v>
      </c>
      <c r="X255" s="10">
        <f t="shared" si="113"/>
        <v>2.5959852101598497</v>
      </c>
      <c r="Y255" s="10">
        <f t="shared" si="141"/>
        <v>27441.70724377203</v>
      </c>
      <c r="AA255" s="11">
        <f t="shared" si="114"/>
        <v>5000</v>
      </c>
      <c r="AB255" s="11">
        <f t="shared" si="142"/>
        <v>1230000</v>
      </c>
      <c r="AC255" s="24"/>
      <c r="AD255" s="26" t="str">
        <f t="shared" si="115"/>
        <v>NA</v>
      </c>
      <c r="AE255" s="26" t="str">
        <f t="shared" si="116"/>
        <v>NA</v>
      </c>
      <c r="AF255" s="26" t="str">
        <f t="shared" si="117"/>
        <v>NA</v>
      </c>
      <c r="AG255" s="26">
        <f t="shared" si="118"/>
        <v>0</v>
      </c>
      <c r="AH255" s="26">
        <f t="shared" si="119"/>
        <v>0</v>
      </c>
      <c r="AI255" s="26">
        <f t="shared" si="120"/>
        <v>0</v>
      </c>
      <c r="AJ255" s="26">
        <f t="shared" si="121"/>
        <v>0</v>
      </c>
      <c r="AK255" s="26">
        <f t="shared" si="122"/>
        <v>0</v>
      </c>
      <c r="AL255" s="26">
        <f t="shared" si="123"/>
        <v>0</v>
      </c>
      <c r="AM255" s="26">
        <f t="shared" si="124"/>
        <v>0</v>
      </c>
    </row>
    <row r="256" spans="1:39" ht="14.25">
      <c r="A256" s="5">
        <f t="shared" si="133"/>
        <v>247</v>
      </c>
      <c r="B256">
        <v>349.00044748105955</v>
      </c>
      <c r="C256" s="6" t="str">
        <f t="shared" si="109"/>
        <v>NA</v>
      </c>
      <c r="D256" s="7" t="str">
        <f t="shared" si="125"/>
        <v>NA</v>
      </c>
      <c r="E256" s="8" t="str">
        <f t="shared" si="110"/>
        <v>NA</v>
      </c>
      <c r="F256" s="8" t="str">
        <f t="shared" si="126"/>
        <v>NA</v>
      </c>
      <c r="G256" s="8" t="str">
        <f t="shared" si="111"/>
        <v>NA</v>
      </c>
      <c r="H256" s="8" t="str">
        <f t="shared" si="136"/>
        <v>NA</v>
      </c>
      <c r="I256" s="15" t="str">
        <f t="shared" si="127"/>
        <v>NA</v>
      </c>
      <c r="J256" s="15" t="str">
        <f t="shared" si="137"/>
        <v>NA</v>
      </c>
      <c r="K256" s="19"/>
      <c r="L256" s="8" t="str">
        <f t="shared" si="112"/>
        <v>NA</v>
      </c>
      <c r="M256" s="8" t="str">
        <f t="shared" si="138"/>
        <v>NA</v>
      </c>
      <c r="N256" s="15" t="str">
        <f t="shared" si="128"/>
        <v>NA</v>
      </c>
      <c r="O256" s="14" t="str">
        <f t="shared" si="139"/>
        <v>NA</v>
      </c>
      <c r="P256" s="8" t="str">
        <f t="shared" si="129"/>
        <v>NA</v>
      </c>
      <c r="Q256" s="13">
        <f t="shared" si="134"/>
        <v>246</v>
      </c>
      <c r="R256" s="10">
        <v>349.00044748105955</v>
      </c>
      <c r="S256" s="12">
        <f t="shared" si="135"/>
        <v>-0.09399999999999999</v>
      </c>
      <c r="T256" s="11">
        <f t="shared" si="130"/>
        <v>8197662.15073855</v>
      </c>
      <c r="U256" s="11">
        <f t="shared" si="140"/>
        <v>9577168.107720666</v>
      </c>
      <c r="V256" s="11">
        <f t="shared" si="131"/>
        <v>1000</v>
      </c>
      <c r="W256" s="11">
        <f t="shared" si="132"/>
        <v>682667.8108168383</v>
      </c>
      <c r="X256" s="10">
        <f t="shared" si="113"/>
        <v>2.865325839028532</v>
      </c>
      <c r="Y256" s="10">
        <f t="shared" si="141"/>
        <v>27444.57256961106</v>
      </c>
      <c r="AA256" s="11">
        <f t="shared" si="114"/>
        <v>5000</v>
      </c>
      <c r="AB256" s="11">
        <f t="shared" si="142"/>
        <v>1235000</v>
      </c>
      <c r="AC256" s="24"/>
      <c r="AD256" s="26" t="str">
        <f t="shared" si="115"/>
        <v>NA</v>
      </c>
      <c r="AE256" s="26" t="str">
        <f t="shared" si="116"/>
        <v>NA</v>
      </c>
      <c r="AF256" s="26" t="str">
        <f t="shared" si="117"/>
        <v>NA</v>
      </c>
      <c r="AG256" s="26">
        <f t="shared" si="118"/>
        <v>0</v>
      </c>
      <c r="AH256" s="26">
        <f t="shared" si="119"/>
        <v>0</v>
      </c>
      <c r="AI256" s="26">
        <f t="shared" si="120"/>
        <v>0</v>
      </c>
      <c r="AJ256" s="26">
        <f t="shared" si="121"/>
        <v>0</v>
      </c>
      <c r="AK256" s="26">
        <f t="shared" si="122"/>
        <v>0</v>
      </c>
      <c r="AL256" s="26">
        <f t="shared" si="123"/>
        <v>0</v>
      </c>
      <c r="AM256" s="26">
        <f t="shared" si="124"/>
        <v>0</v>
      </c>
    </row>
    <row r="257" spans="1:39" ht="14.25">
      <c r="A257" s="5">
        <f t="shared" si="133"/>
        <v>248</v>
      </c>
      <c r="B257">
        <v>365.0544680651883</v>
      </c>
      <c r="C257" s="6" t="str">
        <f t="shared" si="109"/>
        <v>NA</v>
      </c>
      <c r="D257" s="7" t="str">
        <f t="shared" si="125"/>
        <v>NA</v>
      </c>
      <c r="E257" s="8" t="str">
        <f t="shared" si="110"/>
        <v>NA</v>
      </c>
      <c r="F257" s="8" t="str">
        <f t="shared" si="126"/>
        <v>NA</v>
      </c>
      <c r="G257" s="8" t="str">
        <f t="shared" si="111"/>
        <v>NA</v>
      </c>
      <c r="H257" s="8" t="str">
        <f t="shared" si="136"/>
        <v>NA</v>
      </c>
      <c r="I257" s="15" t="str">
        <f t="shared" si="127"/>
        <v>NA</v>
      </c>
      <c r="J257" s="15" t="str">
        <f t="shared" si="137"/>
        <v>NA</v>
      </c>
      <c r="K257" s="19"/>
      <c r="L257" s="8" t="str">
        <f t="shared" si="112"/>
        <v>NA</v>
      </c>
      <c r="M257" s="8" t="str">
        <f t="shared" si="138"/>
        <v>NA</v>
      </c>
      <c r="N257" s="15" t="str">
        <f t="shared" si="128"/>
        <v>NA</v>
      </c>
      <c r="O257" s="14" t="str">
        <f t="shared" si="139"/>
        <v>NA</v>
      </c>
      <c r="P257" s="8" t="str">
        <f t="shared" si="129"/>
        <v>NA</v>
      </c>
      <c r="Q257" s="13">
        <f t="shared" si="134"/>
        <v>247</v>
      </c>
      <c r="R257" s="10">
        <v>365.0544680651883</v>
      </c>
      <c r="S257" s="12">
        <f t="shared" si="135"/>
        <v>0.046000000000000034</v>
      </c>
      <c r="T257" s="11">
        <f t="shared" si="130"/>
        <v>8305195.427622779</v>
      </c>
      <c r="U257" s="11">
        <f t="shared" si="140"/>
        <v>10018763.840675816</v>
      </c>
      <c r="V257" s="11">
        <f t="shared" si="131"/>
        <v>1000</v>
      </c>
      <c r="W257" s="11">
        <f t="shared" si="132"/>
        <v>683667.8108168383</v>
      </c>
      <c r="X257" s="10">
        <f t="shared" si="113"/>
        <v>2.7393172457251738</v>
      </c>
      <c r="Y257" s="10">
        <f t="shared" si="141"/>
        <v>27447.311886856787</v>
      </c>
      <c r="AA257" s="11">
        <f t="shared" si="114"/>
        <v>5000</v>
      </c>
      <c r="AB257" s="11">
        <f t="shared" si="142"/>
        <v>1240000</v>
      </c>
      <c r="AC257" s="24"/>
      <c r="AD257" s="26" t="str">
        <f t="shared" si="115"/>
        <v>NA</v>
      </c>
      <c r="AE257" s="26" t="str">
        <f t="shared" si="116"/>
        <v>NA</v>
      </c>
      <c r="AF257" s="26" t="str">
        <f t="shared" si="117"/>
        <v>NA</v>
      </c>
      <c r="AG257" s="26">
        <f t="shared" si="118"/>
        <v>0</v>
      </c>
      <c r="AH257" s="26">
        <f t="shared" si="119"/>
        <v>0</v>
      </c>
      <c r="AI257" s="26">
        <f t="shared" si="120"/>
        <v>0</v>
      </c>
      <c r="AJ257" s="26">
        <f t="shared" si="121"/>
        <v>0</v>
      </c>
      <c r="AK257" s="26">
        <f t="shared" si="122"/>
        <v>0</v>
      </c>
      <c r="AL257" s="26">
        <f t="shared" si="123"/>
        <v>0</v>
      </c>
      <c r="AM257" s="26">
        <f t="shared" si="124"/>
        <v>0</v>
      </c>
    </row>
    <row r="258" spans="1:39" ht="14.25">
      <c r="A258" s="5">
        <f t="shared" si="133"/>
        <v>249</v>
      </c>
      <c r="B258">
        <v>332.9296748754517</v>
      </c>
      <c r="C258" s="6" t="str">
        <f t="shared" si="109"/>
        <v>NA</v>
      </c>
      <c r="D258" s="7" t="str">
        <f t="shared" si="125"/>
        <v>NA</v>
      </c>
      <c r="E258" s="8" t="str">
        <f t="shared" si="110"/>
        <v>NA</v>
      </c>
      <c r="F258" s="8" t="str">
        <f t="shared" si="126"/>
        <v>NA</v>
      </c>
      <c r="G258" s="8" t="str">
        <f t="shared" si="111"/>
        <v>NA</v>
      </c>
      <c r="H258" s="8" t="str">
        <f t="shared" si="136"/>
        <v>NA</v>
      </c>
      <c r="I258" s="15" t="str">
        <f t="shared" si="127"/>
        <v>NA</v>
      </c>
      <c r="J258" s="15" t="str">
        <f t="shared" si="137"/>
        <v>NA</v>
      </c>
      <c r="K258" s="19"/>
      <c r="L258" s="8" t="str">
        <f t="shared" si="112"/>
        <v>NA</v>
      </c>
      <c r="M258" s="8" t="str">
        <f t="shared" si="138"/>
        <v>NA</v>
      </c>
      <c r="N258" s="15" t="str">
        <f t="shared" si="128"/>
        <v>NA</v>
      </c>
      <c r="O258" s="14" t="str">
        <f t="shared" si="139"/>
        <v>NA</v>
      </c>
      <c r="P258" s="8" t="str">
        <f t="shared" si="129"/>
        <v>NA</v>
      </c>
      <c r="Q258" s="13">
        <f t="shared" si="134"/>
        <v>248</v>
      </c>
      <c r="R258" s="10">
        <v>332.9296748754517</v>
      </c>
      <c r="S258" s="12">
        <f t="shared" si="135"/>
        <v>-0.08800000000000002</v>
      </c>
      <c r="T258" s="11">
        <f t="shared" si="130"/>
        <v>8414072.870468067</v>
      </c>
      <c r="U258" s="11">
        <f t="shared" si="140"/>
        <v>9138024.622696344</v>
      </c>
      <c r="V258" s="11">
        <f t="shared" si="131"/>
        <v>1000</v>
      </c>
      <c r="W258" s="11">
        <f t="shared" si="132"/>
        <v>684667.8108168383</v>
      </c>
      <c r="X258" s="10">
        <f t="shared" si="113"/>
        <v>3.0036373308390063</v>
      </c>
      <c r="Y258" s="10">
        <f t="shared" si="141"/>
        <v>27450.315524187627</v>
      </c>
      <c r="AA258" s="11">
        <f t="shared" si="114"/>
        <v>5000</v>
      </c>
      <c r="AB258" s="11">
        <f t="shared" si="142"/>
        <v>1245000</v>
      </c>
      <c r="AC258" s="24"/>
      <c r="AD258" s="26" t="str">
        <f t="shared" si="115"/>
        <v>NA</v>
      </c>
      <c r="AE258" s="26" t="str">
        <f t="shared" si="116"/>
        <v>NA</v>
      </c>
      <c r="AF258" s="26" t="str">
        <f t="shared" si="117"/>
        <v>NA</v>
      </c>
      <c r="AG258" s="26">
        <f t="shared" si="118"/>
        <v>0</v>
      </c>
      <c r="AH258" s="26">
        <f t="shared" si="119"/>
        <v>0</v>
      </c>
      <c r="AI258" s="26">
        <f t="shared" si="120"/>
        <v>0</v>
      </c>
      <c r="AJ258" s="26">
        <f t="shared" si="121"/>
        <v>0</v>
      </c>
      <c r="AK258" s="26">
        <f t="shared" si="122"/>
        <v>0</v>
      </c>
      <c r="AL258" s="26">
        <f t="shared" si="123"/>
        <v>0</v>
      </c>
      <c r="AM258" s="26">
        <f t="shared" si="124"/>
        <v>0</v>
      </c>
    </row>
    <row r="259" spans="1:39" ht="14.25">
      <c r="A259" s="5">
        <f t="shared" si="133"/>
        <v>250</v>
      </c>
      <c r="B259">
        <v>306.9611602351665</v>
      </c>
      <c r="C259" s="6" t="str">
        <f t="shared" si="109"/>
        <v>NA</v>
      </c>
      <c r="D259" s="7" t="str">
        <f t="shared" si="125"/>
        <v>NA</v>
      </c>
      <c r="E259" s="8" t="str">
        <f t="shared" si="110"/>
        <v>NA</v>
      </c>
      <c r="F259" s="8" t="str">
        <f t="shared" si="126"/>
        <v>NA</v>
      </c>
      <c r="G259" s="8" t="str">
        <f t="shared" si="111"/>
        <v>NA</v>
      </c>
      <c r="H259" s="8" t="str">
        <f t="shared" si="136"/>
        <v>NA</v>
      </c>
      <c r="I259" s="15" t="str">
        <f t="shared" si="127"/>
        <v>NA</v>
      </c>
      <c r="J259" s="15" t="str">
        <f t="shared" si="137"/>
        <v>NA</v>
      </c>
      <c r="K259" s="19"/>
      <c r="L259" s="8" t="str">
        <f t="shared" si="112"/>
        <v>NA</v>
      </c>
      <c r="M259" s="8" t="str">
        <f t="shared" si="138"/>
        <v>NA</v>
      </c>
      <c r="N259" s="15" t="str">
        <f t="shared" si="128"/>
        <v>NA</v>
      </c>
      <c r="O259" s="14" t="str">
        <f t="shared" si="139"/>
        <v>NA</v>
      </c>
      <c r="P259" s="8" t="str">
        <f t="shared" si="129"/>
        <v>NA</v>
      </c>
      <c r="Q259" s="13">
        <f t="shared" si="134"/>
        <v>249</v>
      </c>
      <c r="R259" s="10">
        <v>306.9611602351665</v>
      </c>
      <c r="S259" s="12">
        <f t="shared" si="135"/>
        <v>-0.07799999999999992</v>
      </c>
      <c r="T259" s="11">
        <f t="shared" si="130"/>
        <v>8524311.281348918</v>
      </c>
      <c r="U259" s="11">
        <f t="shared" si="140"/>
        <v>8426180.70212603</v>
      </c>
      <c r="V259" s="11">
        <f t="shared" si="131"/>
        <v>15000</v>
      </c>
      <c r="W259" s="11">
        <f t="shared" si="132"/>
        <v>699667.8108168383</v>
      </c>
      <c r="X259" s="10">
        <f t="shared" si="113"/>
        <v>48.86611709607927</v>
      </c>
      <c r="Y259" s="10">
        <f t="shared" si="141"/>
        <v>27499.181641283707</v>
      </c>
      <c r="AA259" s="11">
        <f t="shared" si="114"/>
        <v>5000</v>
      </c>
      <c r="AB259" s="11">
        <f t="shared" si="142"/>
        <v>1250000</v>
      </c>
      <c r="AC259" s="24"/>
      <c r="AD259" s="26" t="str">
        <f t="shared" si="115"/>
        <v>NA</v>
      </c>
      <c r="AE259" s="26" t="str">
        <f t="shared" si="116"/>
        <v>NA</v>
      </c>
      <c r="AF259" s="26" t="str">
        <f t="shared" si="117"/>
        <v>NA</v>
      </c>
      <c r="AG259" s="26">
        <f t="shared" si="118"/>
        <v>0</v>
      </c>
      <c r="AH259" s="26">
        <f t="shared" si="119"/>
        <v>0</v>
      </c>
      <c r="AI259" s="26">
        <f t="shared" si="120"/>
        <v>0</v>
      </c>
      <c r="AJ259" s="26">
        <f t="shared" si="121"/>
        <v>0</v>
      </c>
      <c r="AK259" s="26">
        <f t="shared" si="122"/>
        <v>0</v>
      </c>
      <c r="AL259" s="26">
        <f t="shared" si="123"/>
        <v>0</v>
      </c>
      <c r="AM259" s="26">
        <f t="shared" si="124"/>
        <v>0</v>
      </c>
    </row>
    <row r="260" spans="1:39" ht="14.25">
      <c r="A260" s="5">
        <f t="shared" si="133"/>
        <v>251</v>
      </c>
      <c r="B260">
        <v>331.825014214215</v>
      </c>
      <c r="C260" s="6" t="str">
        <f t="shared" si="109"/>
        <v>NA</v>
      </c>
      <c r="D260" s="7" t="str">
        <f t="shared" si="125"/>
        <v>NA</v>
      </c>
      <c r="E260" s="8" t="str">
        <f t="shared" si="110"/>
        <v>NA</v>
      </c>
      <c r="F260" s="8" t="str">
        <f t="shared" si="126"/>
        <v>NA</v>
      </c>
      <c r="G260" s="8" t="str">
        <f t="shared" si="111"/>
        <v>NA</v>
      </c>
      <c r="H260" s="8" t="str">
        <f t="shared" si="136"/>
        <v>NA</v>
      </c>
      <c r="I260" s="15" t="str">
        <f t="shared" si="127"/>
        <v>NA</v>
      </c>
      <c r="J260" s="15" t="str">
        <f t="shared" si="137"/>
        <v>NA</v>
      </c>
      <c r="K260" s="19"/>
      <c r="L260" s="8" t="str">
        <f t="shared" si="112"/>
        <v>NA</v>
      </c>
      <c r="M260" s="8" t="str">
        <f t="shared" si="138"/>
        <v>NA</v>
      </c>
      <c r="N260" s="15" t="str">
        <f t="shared" si="128"/>
        <v>NA</v>
      </c>
      <c r="O260" s="14" t="str">
        <f t="shared" si="139"/>
        <v>NA</v>
      </c>
      <c r="P260" s="8" t="str">
        <f t="shared" si="129"/>
        <v>NA</v>
      </c>
      <c r="Q260" s="13">
        <f t="shared" si="134"/>
        <v>250</v>
      </c>
      <c r="R260" s="10">
        <v>331.825014214215</v>
      </c>
      <c r="S260" s="12">
        <f t="shared" si="135"/>
        <v>0.08099999999999999</v>
      </c>
      <c r="T260" s="11">
        <f t="shared" si="130"/>
        <v>8635927.67236578</v>
      </c>
      <c r="U260" s="11">
        <f t="shared" si="140"/>
        <v>9124916.338998238</v>
      </c>
      <c r="V260" s="11">
        <f t="shared" si="131"/>
        <v>1000</v>
      </c>
      <c r="W260" s="11">
        <f t="shared" si="132"/>
        <v>700667.8108168383</v>
      </c>
      <c r="X260" s="10">
        <f t="shared" si="113"/>
        <v>3.0136365770014972</v>
      </c>
      <c r="Y260" s="10">
        <f t="shared" si="141"/>
        <v>27502.19527786071</v>
      </c>
      <c r="AA260" s="11">
        <f t="shared" si="114"/>
        <v>5000</v>
      </c>
      <c r="AB260" s="11">
        <f t="shared" si="142"/>
        <v>1255000</v>
      </c>
      <c r="AC260" s="24"/>
      <c r="AD260" s="26" t="str">
        <f t="shared" si="115"/>
        <v>NA</v>
      </c>
      <c r="AE260" s="26" t="str">
        <f t="shared" si="116"/>
        <v>NA</v>
      </c>
      <c r="AF260" s="26" t="str">
        <f t="shared" si="117"/>
        <v>NA</v>
      </c>
      <c r="AG260" s="26">
        <f t="shared" si="118"/>
        <v>0</v>
      </c>
      <c r="AH260" s="26">
        <f t="shared" si="119"/>
        <v>0</v>
      </c>
      <c r="AI260" s="26">
        <f t="shared" si="120"/>
        <v>0</v>
      </c>
      <c r="AJ260" s="26">
        <f t="shared" si="121"/>
        <v>0</v>
      </c>
      <c r="AK260" s="26">
        <f t="shared" si="122"/>
        <v>0</v>
      </c>
      <c r="AL260" s="26">
        <f t="shared" si="123"/>
        <v>0</v>
      </c>
      <c r="AM260" s="26">
        <f t="shared" si="124"/>
        <v>0</v>
      </c>
    </row>
    <row r="261" spans="1:39" ht="14.25">
      <c r="A261" s="5">
        <f t="shared" si="133"/>
        <v>252</v>
      </c>
      <c r="B261">
        <v>330.49771415735813</v>
      </c>
      <c r="C261" s="6" t="str">
        <f t="shared" si="109"/>
        <v>NA</v>
      </c>
      <c r="D261" s="7" t="str">
        <f t="shared" si="125"/>
        <v>NA</v>
      </c>
      <c r="E261" s="8" t="str">
        <f t="shared" si="110"/>
        <v>NA</v>
      </c>
      <c r="F261" s="8" t="str">
        <f t="shared" si="126"/>
        <v>NA</v>
      </c>
      <c r="G261" s="8" t="str">
        <f t="shared" si="111"/>
        <v>NA</v>
      </c>
      <c r="H261" s="8" t="str">
        <f t="shared" si="136"/>
        <v>NA</v>
      </c>
      <c r="I261" s="15" t="str">
        <f t="shared" si="127"/>
        <v>NA</v>
      </c>
      <c r="J261" s="15" t="str">
        <f t="shared" si="137"/>
        <v>NA</v>
      </c>
      <c r="K261" s="19"/>
      <c r="L261" s="8" t="str">
        <f t="shared" si="112"/>
        <v>NA</v>
      </c>
      <c r="M261" s="8" t="str">
        <f t="shared" si="138"/>
        <v>NA</v>
      </c>
      <c r="N261" s="15" t="str">
        <f t="shared" si="128"/>
        <v>NA</v>
      </c>
      <c r="O261" s="14" t="str">
        <f t="shared" si="139"/>
        <v>NA</v>
      </c>
      <c r="P261" s="8" t="str">
        <f t="shared" si="129"/>
        <v>NA</v>
      </c>
      <c r="Q261" s="13">
        <f t="shared" si="134"/>
        <v>251</v>
      </c>
      <c r="R261" s="10">
        <v>330.49771415735813</v>
      </c>
      <c r="S261" s="12">
        <f t="shared" si="135"/>
        <v>-0.004000000000000031</v>
      </c>
      <c r="T261" s="11">
        <f t="shared" si="130"/>
        <v>8748939.26827035</v>
      </c>
      <c r="U261" s="11">
        <f t="shared" si="140"/>
        <v>9089412.673642244</v>
      </c>
      <c r="V261" s="11">
        <f t="shared" si="131"/>
        <v>1000</v>
      </c>
      <c r="W261" s="11">
        <f t="shared" si="132"/>
        <v>701667.8108168383</v>
      </c>
      <c r="X261" s="10">
        <f t="shared" si="113"/>
        <v>3.0257395351420655</v>
      </c>
      <c r="Y261" s="10">
        <f t="shared" si="141"/>
        <v>27505.221017395852</v>
      </c>
      <c r="AA261" s="11">
        <f t="shared" si="114"/>
        <v>5000</v>
      </c>
      <c r="AB261" s="11">
        <f t="shared" si="142"/>
        <v>1260000</v>
      </c>
      <c r="AC261" s="24"/>
      <c r="AD261" s="26" t="str">
        <f t="shared" si="115"/>
        <v>NA</v>
      </c>
      <c r="AE261" s="26" t="str">
        <f t="shared" si="116"/>
        <v>NA</v>
      </c>
      <c r="AF261" s="26" t="str">
        <f t="shared" si="117"/>
        <v>NA</v>
      </c>
      <c r="AG261" s="26">
        <f t="shared" si="118"/>
        <v>0</v>
      </c>
      <c r="AH261" s="26">
        <f t="shared" si="119"/>
        <v>0</v>
      </c>
      <c r="AI261" s="26">
        <f t="shared" si="120"/>
        <v>0</v>
      </c>
      <c r="AJ261" s="26">
        <f t="shared" si="121"/>
        <v>0</v>
      </c>
      <c r="AK261" s="26">
        <f t="shared" si="122"/>
        <v>0</v>
      </c>
      <c r="AL261" s="26">
        <f t="shared" si="123"/>
        <v>0</v>
      </c>
      <c r="AM261" s="26">
        <f t="shared" si="124"/>
        <v>0</v>
      </c>
    </row>
    <row r="262" spans="1:39" ht="14.25">
      <c r="A262" s="5">
        <f t="shared" si="133"/>
        <v>253</v>
      </c>
      <c r="B262">
        <v>359.912010717363</v>
      </c>
      <c r="C262" s="6" t="str">
        <f t="shared" si="109"/>
        <v>NA</v>
      </c>
      <c r="D262" s="7" t="str">
        <f t="shared" si="125"/>
        <v>NA</v>
      </c>
      <c r="E262" s="8" t="str">
        <f t="shared" si="110"/>
        <v>NA</v>
      </c>
      <c r="F262" s="8" t="str">
        <f t="shared" si="126"/>
        <v>NA</v>
      </c>
      <c r="G262" s="8" t="str">
        <f t="shared" si="111"/>
        <v>NA</v>
      </c>
      <c r="H262" s="8" t="str">
        <f t="shared" si="136"/>
        <v>NA</v>
      </c>
      <c r="I262" s="15" t="str">
        <f t="shared" si="127"/>
        <v>NA</v>
      </c>
      <c r="J262" s="15" t="str">
        <f t="shared" si="137"/>
        <v>NA</v>
      </c>
      <c r="K262" s="19"/>
      <c r="L262" s="8" t="str">
        <f t="shared" si="112"/>
        <v>NA</v>
      </c>
      <c r="M262" s="8" t="str">
        <f t="shared" si="138"/>
        <v>NA</v>
      </c>
      <c r="N262" s="15" t="str">
        <f t="shared" si="128"/>
        <v>NA</v>
      </c>
      <c r="O262" s="14" t="str">
        <f t="shared" si="139"/>
        <v>NA</v>
      </c>
      <c r="P262" s="8" t="str">
        <f t="shared" si="129"/>
        <v>NA</v>
      </c>
      <c r="Q262" s="13">
        <f t="shared" si="134"/>
        <v>252</v>
      </c>
      <c r="R262" s="10">
        <v>359.912010717363</v>
      </c>
      <c r="S262" s="12">
        <f t="shared" si="135"/>
        <v>0.08899999999999995</v>
      </c>
      <c r="T262" s="11">
        <f t="shared" si="130"/>
        <v>8863363.509123728</v>
      </c>
      <c r="U262" s="11">
        <f t="shared" si="140"/>
        <v>9899459.401596403</v>
      </c>
      <c r="V262" s="11">
        <f t="shared" si="131"/>
        <v>1000</v>
      </c>
      <c r="W262" s="11">
        <f t="shared" si="132"/>
        <v>702667.8108168383</v>
      </c>
      <c r="X262" s="10">
        <f t="shared" si="113"/>
        <v>2.778456873408692</v>
      </c>
      <c r="Y262" s="10">
        <f t="shared" si="141"/>
        <v>27507.99947426926</v>
      </c>
      <c r="AA262" s="11">
        <f t="shared" si="114"/>
        <v>5000</v>
      </c>
      <c r="AB262" s="11">
        <f t="shared" si="142"/>
        <v>1265000</v>
      </c>
      <c r="AC262" s="24"/>
      <c r="AD262" s="26" t="str">
        <f t="shared" si="115"/>
        <v>NA</v>
      </c>
      <c r="AE262" s="26" t="str">
        <f t="shared" si="116"/>
        <v>NA</v>
      </c>
      <c r="AF262" s="26" t="str">
        <f t="shared" si="117"/>
        <v>NA</v>
      </c>
      <c r="AG262" s="26">
        <f t="shared" si="118"/>
        <v>0</v>
      </c>
      <c r="AH262" s="26">
        <f t="shared" si="119"/>
        <v>0</v>
      </c>
      <c r="AI262" s="26">
        <f t="shared" si="120"/>
        <v>0</v>
      </c>
      <c r="AJ262" s="26">
        <f t="shared" si="121"/>
        <v>0</v>
      </c>
      <c r="AK262" s="26">
        <f t="shared" si="122"/>
        <v>0</v>
      </c>
      <c r="AL262" s="26">
        <f t="shared" si="123"/>
        <v>0</v>
      </c>
      <c r="AM262" s="26">
        <f t="shared" si="124"/>
        <v>0</v>
      </c>
    </row>
    <row r="263" spans="1:39" ht="14.25">
      <c r="A263" s="5">
        <f t="shared" si="133"/>
        <v>254</v>
      </c>
      <c r="B263">
        <v>354.5133305566025</v>
      </c>
      <c r="C263" s="6" t="str">
        <f t="shared" si="109"/>
        <v>NA</v>
      </c>
      <c r="D263" s="7" t="str">
        <f t="shared" si="125"/>
        <v>NA</v>
      </c>
      <c r="E263" s="8" t="str">
        <f t="shared" si="110"/>
        <v>NA</v>
      </c>
      <c r="F263" s="8" t="str">
        <f t="shared" si="126"/>
        <v>NA</v>
      </c>
      <c r="G263" s="8" t="str">
        <f t="shared" si="111"/>
        <v>NA</v>
      </c>
      <c r="H263" s="8" t="str">
        <f t="shared" si="136"/>
        <v>NA</v>
      </c>
      <c r="I263" s="15" t="str">
        <f t="shared" si="127"/>
        <v>NA</v>
      </c>
      <c r="J263" s="15" t="str">
        <f t="shared" si="137"/>
        <v>NA</v>
      </c>
      <c r="K263" s="19"/>
      <c r="L263" s="8" t="str">
        <f t="shared" si="112"/>
        <v>NA</v>
      </c>
      <c r="M263" s="8" t="str">
        <f t="shared" si="138"/>
        <v>NA</v>
      </c>
      <c r="N263" s="15" t="str">
        <f t="shared" si="128"/>
        <v>NA</v>
      </c>
      <c r="O263" s="14" t="str">
        <f t="shared" si="139"/>
        <v>NA</v>
      </c>
      <c r="P263" s="8" t="str">
        <f t="shared" si="129"/>
        <v>NA</v>
      </c>
      <c r="Q263" s="13">
        <f t="shared" si="134"/>
        <v>253</v>
      </c>
      <c r="R263" s="10">
        <v>354.5133305566025</v>
      </c>
      <c r="S263" s="12">
        <f t="shared" si="135"/>
        <v>-0.015000000000000091</v>
      </c>
      <c r="T263" s="11">
        <f t="shared" si="130"/>
        <v>8979218.052987773</v>
      </c>
      <c r="U263" s="11">
        <f t="shared" si="140"/>
        <v>9751952.510572456</v>
      </c>
      <c r="V263" s="11">
        <f t="shared" si="131"/>
        <v>1000</v>
      </c>
      <c r="W263" s="11">
        <f t="shared" si="132"/>
        <v>703667.8108168383</v>
      </c>
      <c r="X263" s="10">
        <f t="shared" si="113"/>
        <v>2.8207683993996877</v>
      </c>
      <c r="Y263" s="10">
        <f t="shared" si="141"/>
        <v>27510.820242668662</v>
      </c>
      <c r="AA263" s="11">
        <f t="shared" si="114"/>
        <v>5000</v>
      </c>
      <c r="AB263" s="11">
        <f t="shared" si="142"/>
        <v>1270000</v>
      </c>
      <c r="AC263" s="24"/>
      <c r="AD263" s="26" t="str">
        <f t="shared" si="115"/>
        <v>NA</v>
      </c>
      <c r="AE263" s="26" t="str">
        <f t="shared" si="116"/>
        <v>NA</v>
      </c>
      <c r="AF263" s="26" t="str">
        <f t="shared" si="117"/>
        <v>NA</v>
      </c>
      <c r="AG263" s="26">
        <f t="shared" si="118"/>
        <v>0</v>
      </c>
      <c r="AH263" s="26">
        <f t="shared" si="119"/>
        <v>0</v>
      </c>
      <c r="AI263" s="26">
        <f t="shared" si="120"/>
        <v>0</v>
      </c>
      <c r="AJ263" s="26">
        <f t="shared" si="121"/>
        <v>0</v>
      </c>
      <c r="AK263" s="26">
        <f t="shared" si="122"/>
        <v>0</v>
      </c>
      <c r="AL263" s="26">
        <f t="shared" si="123"/>
        <v>0</v>
      </c>
      <c r="AM263" s="26">
        <f t="shared" si="124"/>
        <v>0</v>
      </c>
    </row>
    <row r="264" spans="1:39" ht="14.25">
      <c r="A264" s="5">
        <f t="shared" si="133"/>
        <v>255</v>
      </c>
      <c r="B264">
        <v>301.3363309731121</v>
      </c>
      <c r="C264" s="6" t="str">
        <f t="shared" si="109"/>
        <v>NA</v>
      </c>
      <c r="D264" s="7" t="str">
        <f t="shared" si="125"/>
        <v>NA</v>
      </c>
      <c r="E264" s="8" t="str">
        <f t="shared" si="110"/>
        <v>NA</v>
      </c>
      <c r="F264" s="8" t="str">
        <f t="shared" si="126"/>
        <v>NA</v>
      </c>
      <c r="G264" s="8" t="str">
        <f t="shared" si="111"/>
        <v>NA</v>
      </c>
      <c r="H264" s="8" t="str">
        <f t="shared" si="136"/>
        <v>NA</v>
      </c>
      <c r="I264" s="15" t="str">
        <f t="shared" si="127"/>
        <v>NA</v>
      </c>
      <c r="J264" s="15" t="str">
        <f t="shared" si="137"/>
        <v>NA</v>
      </c>
      <c r="K264" s="19"/>
      <c r="L264" s="8" t="str">
        <f t="shared" si="112"/>
        <v>NA</v>
      </c>
      <c r="M264" s="8" t="str">
        <f t="shared" si="138"/>
        <v>NA</v>
      </c>
      <c r="N264" s="15" t="str">
        <f t="shared" si="128"/>
        <v>NA</v>
      </c>
      <c r="O264" s="14" t="str">
        <f t="shared" si="139"/>
        <v>NA</v>
      </c>
      <c r="P264" s="8" t="str">
        <f t="shared" si="129"/>
        <v>NA</v>
      </c>
      <c r="Q264" s="13">
        <f t="shared" si="134"/>
        <v>254</v>
      </c>
      <c r="R264" s="10">
        <v>301.3363309731121</v>
      </c>
      <c r="S264" s="12">
        <f t="shared" si="135"/>
        <v>-0.15000000000000002</v>
      </c>
      <c r="T264" s="11">
        <f t="shared" si="130"/>
        <v>9096520.778650124</v>
      </c>
      <c r="U264" s="11">
        <f t="shared" si="140"/>
        <v>8290009.633986588</v>
      </c>
      <c r="V264" s="11">
        <f t="shared" si="131"/>
        <v>15000</v>
      </c>
      <c r="W264" s="11">
        <f t="shared" si="132"/>
        <v>718667.8108168383</v>
      </c>
      <c r="X264" s="10">
        <f t="shared" si="113"/>
        <v>49.778265871759196</v>
      </c>
      <c r="Y264" s="10">
        <f t="shared" si="141"/>
        <v>27560.59850854042</v>
      </c>
      <c r="AA264" s="11">
        <f t="shared" si="114"/>
        <v>5000</v>
      </c>
      <c r="AB264" s="11">
        <f t="shared" si="142"/>
        <v>1275000</v>
      </c>
      <c r="AC264" s="24"/>
      <c r="AD264" s="26" t="str">
        <f t="shared" si="115"/>
        <v>NA</v>
      </c>
      <c r="AE264" s="26" t="str">
        <f t="shared" si="116"/>
        <v>NA</v>
      </c>
      <c r="AF264" s="26" t="str">
        <f t="shared" si="117"/>
        <v>NA</v>
      </c>
      <c r="AG264" s="26">
        <f t="shared" si="118"/>
        <v>0</v>
      </c>
      <c r="AH264" s="26">
        <f t="shared" si="119"/>
        <v>0</v>
      </c>
      <c r="AI264" s="26">
        <f t="shared" si="120"/>
        <v>0</v>
      </c>
      <c r="AJ264" s="26">
        <f t="shared" si="121"/>
        <v>0</v>
      </c>
      <c r="AK264" s="26">
        <f t="shared" si="122"/>
        <v>0</v>
      </c>
      <c r="AL264" s="26">
        <f t="shared" si="123"/>
        <v>0</v>
      </c>
      <c r="AM264" s="26">
        <f t="shared" si="124"/>
        <v>0</v>
      </c>
    </row>
    <row r="265" spans="1:39" ht="14.25">
      <c r="A265" s="5">
        <f t="shared" si="133"/>
        <v>256</v>
      </c>
      <c r="B265">
        <v>295.3096043536499</v>
      </c>
      <c r="C265" s="6" t="str">
        <f t="shared" si="109"/>
        <v>NA</v>
      </c>
      <c r="D265" s="7" t="str">
        <f t="shared" si="125"/>
        <v>NA</v>
      </c>
      <c r="E265" s="8" t="str">
        <f t="shared" si="110"/>
        <v>NA</v>
      </c>
      <c r="F265" s="8" t="str">
        <f t="shared" si="126"/>
        <v>NA</v>
      </c>
      <c r="G265" s="8" t="str">
        <f t="shared" si="111"/>
        <v>NA</v>
      </c>
      <c r="H265" s="8" t="str">
        <f t="shared" si="136"/>
        <v>NA</v>
      </c>
      <c r="I265" s="15" t="str">
        <f t="shared" si="127"/>
        <v>NA</v>
      </c>
      <c r="J265" s="15" t="str">
        <f t="shared" si="137"/>
        <v>NA</v>
      </c>
      <c r="K265" s="19"/>
      <c r="L265" s="8" t="str">
        <f t="shared" si="112"/>
        <v>NA</v>
      </c>
      <c r="M265" s="8" t="str">
        <f t="shared" si="138"/>
        <v>NA</v>
      </c>
      <c r="N265" s="15" t="str">
        <f t="shared" si="128"/>
        <v>NA</v>
      </c>
      <c r="O265" s="14" t="str">
        <f t="shared" si="139"/>
        <v>NA</v>
      </c>
      <c r="P265" s="8" t="str">
        <f t="shared" si="129"/>
        <v>NA</v>
      </c>
      <c r="Q265" s="13">
        <f t="shared" si="134"/>
        <v>255</v>
      </c>
      <c r="R265" s="10">
        <v>295.3096043536499</v>
      </c>
      <c r="S265" s="12">
        <f t="shared" si="135"/>
        <v>-0.019999999999999987</v>
      </c>
      <c r="T265" s="11">
        <f t="shared" si="130"/>
        <v>9215289.78838325</v>
      </c>
      <c r="U265" s="11">
        <f t="shared" si="140"/>
        <v>8138909.4413068555</v>
      </c>
      <c r="V265" s="11">
        <f t="shared" si="131"/>
        <v>15000</v>
      </c>
      <c r="W265" s="11">
        <f t="shared" si="132"/>
        <v>733667.8108168383</v>
      </c>
      <c r="X265" s="10">
        <f t="shared" si="113"/>
        <v>50.79414884873387</v>
      </c>
      <c r="Y265" s="10">
        <f t="shared" si="141"/>
        <v>27611.392657389155</v>
      </c>
      <c r="AA265" s="11">
        <f t="shared" si="114"/>
        <v>5000</v>
      </c>
      <c r="AB265" s="11">
        <f t="shared" si="142"/>
        <v>1280000</v>
      </c>
      <c r="AC265" s="24"/>
      <c r="AD265" s="26" t="str">
        <f t="shared" si="115"/>
        <v>NA</v>
      </c>
      <c r="AE265" s="26" t="str">
        <f t="shared" si="116"/>
        <v>NA</v>
      </c>
      <c r="AF265" s="26" t="str">
        <f t="shared" si="117"/>
        <v>NA</v>
      </c>
      <c r="AG265" s="26">
        <f t="shared" si="118"/>
        <v>0</v>
      </c>
      <c r="AH265" s="26">
        <f t="shared" si="119"/>
        <v>0</v>
      </c>
      <c r="AI265" s="26">
        <f t="shared" si="120"/>
        <v>0</v>
      </c>
      <c r="AJ265" s="26">
        <f t="shared" si="121"/>
        <v>0</v>
      </c>
      <c r="AK265" s="26">
        <f t="shared" si="122"/>
        <v>0</v>
      </c>
      <c r="AL265" s="26">
        <f t="shared" si="123"/>
        <v>0</v>
      </c>
      <c r="AM265" s="26">
        <f t="shared" si="124"/>
        <v>0</v>
      </c>
    </row>
    <row r="266" spans="1:39" ht="14.25">
      <c r="A266" s="5">
        <f t="shared" si="133"/>
        <v>257</v>
      </c>
      <c r="B266">
        <v>306.5313693190886</v>
      </c>
      <c r="C266" s="6" t="str">
        <f aca="true" t="shared" si="143" ref="C266:C329">IF(AND(A266&gt;=startm,A266&lt;=endm),A266-startm,"NA")</f>
        <v>NA</v>
      </c>
      <c r="D266" s="7" t="str">
        <f t="shared" si="125"/>
        <v>NA</v>
      </c>
      <c r="E266" s="8" t="str">
        <f aca="true" t="shared" si="144" ref="E266:E329">IF(C266="NA","NA",IF(C266=0,typical,(1+return/12)*typical*((1+return/12)^C266-1)/(return/12)))</f>
        <v>NA</v>
      </c>
      <c r="F266" s="8" t="str">
        <f t="shared" si="126"/>
        <v>NA</v>
      </c>
      <c r="G266" s="8" t="str">
        <f aca="true" t="shared" si="145" ref="G266:G329">IF(C266="NA","NA",IF(C266=0,typical,IF((F266-E266)&gt;0,IF(typical-(F266-E266)&lt;min,min,typical-(F266-E266)),IF((F266-E266)&lt;0,IF(typical-(F266-E266)&gt;max,max,typical-(F266-E266)),IF((E266-F266)=0,min,)))))</f>
        <v>NA</v>
      </c>
      <c r="H266" s="8" t="str">
        <f t="shared" si="136"/>
        <v>NA</v>
      </c>
      <c r="I266" s="15" t="str">
        <f t="shared" si="127"/>
        <v>NA</v>
      </c>
      <c r="J266" s="15" t="str">
        <f t="shared" si="137"/>
        <v>NA</v>
      </c>
      <c r="K266" s="19"/>
      <c r="L266" s="8" t="str">
        <f aca="true" t="shared" si="146" ref="L266:L329">IF(C266="NA","NA",typical)</f>
        <v>NA</v>
      </c>
      <c r="M266" s="8" t="str">
        <f t="shared" si="138"/>
        <v>NA</v>
      </c>
      <c r="N266" s="15" t="str">
        <f t="shared" si="128"/>
        <v>NA</v>
      </c>
      <c r="O266" s="14" t="str">
        <f t="shared" si="139"/>
        <v>NA</v>
      </c>
      <c r="P266" s="8" t="str">
        <f t="shared" si="129"/>
        <v>NA</v>
      </c>
      <c r="Q266" s="13">
        <f t="shared" si="134"/>
        <v>256</v>
      </c>
      <c r="R266" s="10">
        <v>306.5313693190886</v>
      </c>
      <c r="S266" s="12">
        <f t="shared" si="135"/>
        <v>0.038</v>
      </c>
      <c r="T266" s="11">
        <f t="shared" si="130"/>
        <v>9335543.41073804</v>
      </c>
      <c r="U266" s="11">
        <f t="shared" si="140"/>
        <v>8463758.000076516</v>
      </c>
      <c r="V266" s="11">
        <f t="shared" si="131"/>
        <v>15000</v>
      </c>
      <c r="W266" s="11">
        <f t="shared" si="132"/>
        <v>748667.8108168383</v>
      </c>
      <c r="X266" s="10">
        <f aca="true" t="shared" si="147" ref="X266:X329">V266/R266</f>
        <v>48.93463280224843</v>
      </c>
      <c r="Y266" s="10">
        <f t="shared" si="141"/>
        <v>27660.327290191402</v>
      </c>
      <c r="AA266" s="11">
        <f aca="true" t="shared" si="148" ref="AA266:AA329">typical</f>
        <v>5000</v>
      </c>
      <c r="AB266" s="11">
        <f t="shared" si="142"/>
        <v>1285000</v>
      </c>
      <c r="AC266" s="24"/>
      <c r="AD266" s="26" t="str">
        <f aca="true" t="shared" si="149" ref="AD266:AD329">IF(A266=endm,E266,IF(C266="NA","NA",-typical))</f>
        <v>NA</v>
      </c>
      <c r="AE266" s="26" t="str">
        <f aca="true" t="shared" si="150" ref="AE266:AE329">IF(A266=endm,P266,IF(C266="NA","NA",-typical))</f>
        <v>NA</v>
      </c>
      <c r="AF266" s="26" t="str">
        <f aca="true" t="shared" si="151" ref="AF266:AF329">IF(A266=endm,F266,IF(C266="NA","NA",-G266))</f>
        <v>NA</v>
      </c>
      <c r="AG266" s="26">
        <f aca="true" t="shared" si="152" ref="AG266:AG329">IF(A266=endm,O266,0)</f>
        <v>0</v>
      </c>
      <c r="AH266" s="26">
        <f aca="true" t="shared" si="153" ref="AH266:AH329">IF(A266=endm,J266,0)</f>
        <v>0</v>
      </c>
      <c r="AI266" s="26">
        <f aca="true" t="shared" si="154" ref="AI266:AI329">IF(A266=endm,E266,0)</f>
        <v>0</v>
      </c>
      <c r="AJ266" s="26">
        <f aca="true" t="shared" si="155" ref="AJ266:AJ329">IF(A266=endm,P266,0)</f>
        <v>0</v>
      </c>
      <c r="AK266" s="26">
        <f aca="true" t="shared" si="156" ref="AK266:AK329">IF(A266=endm,F266,0)</f>
        <v>0</v>
      </c>
      <c r="AL266" s="26">
        <f aca="true" t="shared" si="157" ref="AL266:AL329">IF(A266=endm,M266,0)</f>
        <v>0</v>
      </c>
      <c r="AM266" s="26">
        <f aca="true" t="shared" si="158" ref="AM266:AM329">IF(A266=endm,H266,0)</f>
        <v>0</v>
      </c>
    </row>
    <row r="267" spans="1:39" ht="14.25">
      <c r="A267" s="5">
        <f t="shared" si="133"/>
        <v>258</v>
      </c>
      <c r="B267">
        <v>290.89826948381506</v>
      </c>
      <c r="C267" s="6" t="str">
        <f t="shared" si="143"/>
        <v>NA</v>
      </c>
      <c r="D267" s="7" t="str">
        <f aca="true" t="shared" si="159" ref="D267:D330">IF(C267="NA","NA",IF(C267=0,0,(B267-B266)/B266))</f>
        <v>NA</v>
      </c>
      <c r="E267" s="8" t="str">
        <f t="shared" si="144"/>
        <v>NA</v>
      </c>
      <c r="F267" s="8" t="str">
        <f aca="true" t="shared" si="160" ref="F267:F330">IF(C267="NA","NA",IF(C267=0,typical,(F266+IF(V266=typical,0,V266))*(1+D267)))</f>
        <v>NA</v>
      </c>
      <c r="G267" s="8" t="str">
        <f t="shared" si="145"/>
        <v>NA</v>
      </c>
      <c r="H267" s="8" t="str">
        <f t="shared" si="136"/>
        <v>NA</v>
      </c>
      <c r="I267" s="15" t="str">
        <f aca="true" t="shared" si="161" ref="I267:I330">IF(C267="NA","NA",G267/B267)</f>
        <v>NA</v>
      </c>
      <c r="J267" s="15" t="str">
        <f t="shared" si="137"/>
        <v>NA</v>
      </c>
      <c r="K267" s="19"/>
      <c r="L267" s="8" t="str">
        <f t="shared" si="146"/>
        <v>NA</v>
      </c>
      <c r="M267" s="8" t="str">
        <f t="shared" si="138"/>
        <v>NA</v>
      </c>
      <c r="N267" s="15" t="str">
        <f aca="true" t="shared" si="162" ref="N267:N330">IF(C267="NA","NA",L267/B267)</f>
        <v>NA</v>
      </c>
      <c r="O267" s="14" t="str">
        <f t="shared" si="139"/>
        <v>NA</v>
      </c>
      <c r="P267" s="8" t="str">
        <f aca="true" t="shared" si="163" ref="P267:P330">IF(C267="NA","NA",O267*B267)</f>
        <v>NA</v>
      </c>
      <c r="Q267" s="13">
        <f t="shared" si="134"/>
        <v>257</v>
      </c>
      <c r="R267" s="10">
        <v>290.89826948381506</v>
      </c>
      <c r="S267" s="12">
        <f t="shared" si="135"/>
        <v>-0.05100000000000003</v>
      </c>
      <c r="T267" s="11">
        <f aca="true" t="shared" si="164" ref="T267:T330">(1+return/12)*typical*((1+return/12)^Q267-1)/(return/12)</f>
        <v>9457300.203372266</v>
      </c>
      <c r="U267" s="11">
        <f t="shared" si="140"/>
        <v>8046341.342072613</v>
      </c>
      <c r="V267" s="11">
        <f aca="true" t="shared" si="165" ref="V267:V330">IF((U267-T267)&gt;0,IF(typical-(U267-T267)&lt;min,min,typical-(U267-T267)),IF((U267-T267)&lt;0,IF(typical-(U267-T267)&gt;max,max,typical-(U267-T267)),IF((T267-U267)=0,min,)))</f>
        <v>15000</v>
      </c>
      <c r="W267" s="11">
        <f aca="true" t="shared" si="166" ref="W267:W330">W266+V267</f>
        <v>763667.8108168383</v>
      </c>
      <c r="X267" s="10">
        <f t="shared" si="147"/>
        <v>51.56441812671068</v>
      </c>
      <c r="Y267" s="10">
        <f t="shared" si="141"/>
        <v>27711.89170831811</v>
      </c>
      <c r="AA267" s="11">
        <f t="shared" si="148"/>
        <v>5000</v>
      </c>
      <c r="AB267" s="11">
        <f t="shared" si="142"/>
        <v>1290000</v>
      </c>
      <c r="AC267" s="24"/>
      <c r="AD267" s="26" t="str">
        <f t="shared" si="149"/>
        <v>NA</v>
      </c>
      <c r="AE267" s="26" t="str">
        <f t="shared" si="150"/>
        <v>NA</v>
      </c>
      <c r="AF267" s="26" t="str">
        <f t="shared" si="151"/>
        <v>NA</v>
      </c>
      <c r="AG267" s="26">
        <f t="shared" si="152"/>
        <v>0</v>
      </c>
      <c r="AH267" s="26">
        <f t="shared" si="153"/>
        <v>0</v>
      </c>
      <c r="AI267" s="26">
        <f t="shared" si="154"/>
        <v>0</v>
      </c>
      <c r="AJ267" s="26">
        <f t="shared" si="155"/>
        <v>0</v>
      </c>
      <c r="AK267" s="26">
        <f t="shared" si="156"/>
        <v>0</v>
      </c>
      <c r="AL267" s="26">
        <f t="shared" si="157"/>
        <v>0</v>
      </c>
      <c r="AM267" s="26">
        <f t="shared" si="158"/>
        <v>0</v>
      </c>
    </row>
    <row r="268" spans="1:39" ht="14.25">
      <c r="A268" s="5">
        <f aca="true" t="shared" si="167" ref="A268:A331">A267+1</f>
        <v>259</v>
      </c>
      <c r="B268">
        <v>281.589524860333</v>
      </c>
      <c r="C268" s="6" t="str">
        <f t="shared" si="143"/>
        <v>NA</v>
      </c>
      <c r="D268" s="7" t="str">
        <f t="shared" si="159"/>
        <v>NA</v>
      </c>
      <c r="E268" s="8" t="str">
        <f t="shared" si="144"/>
        <v>NA</v>
      </c>
      <c r="F268" s="8" t="str">
        <f t="shared" si="160"/>
        <v>NA</v>
      </c>
      <c r="G268" s="8" t="str">
        <f t="shared" si="145"/>
        <v>NA</v>
      </c>
      <c r="H268" s="8" t="str">
        <f t="shared" si="136"/>
        <v>NA</v>
      </c>
      <c r="I268" s="15" t="str">
        <f t="shared" si="161"/>
        <v>NA</v>
      </c>
      <c r="J268" s="15" t="str">
        <f t="shared" si="137"/>
        <v>NA</v>
      </c>
      <c r="K268" s="19"/>
      <c r="L268" s="8" t="str">
        <f t="shared" si="146"/>
        <v>NA</v>
      </c>
      <c r="M268" s="8" t="str">
        <f t="shared" si="138"/>
        <v>NA</v>
      </c>
      <c r="N268" s="15" t="str">
        <f t="shared" si="162"/>
        <v>NA</v>
      </c>
      <c r="O268" s="14" t="str">
        <f t="shared" si="139"/>
        <v>NA</v>
      </c>
      <c r="P268" s="8" t="str">
        <f t="shared" si="163"/>
        <v>NA</v>
      </c>
      <c r="Q268" s="13">
        <f aca="true" t="shared" si="168" ref="Q268:Q331">Q267+1</f>
        <v>258</v>
      </c>
      <c r="R268" s="10">
        <v>281.589524860333</v>
      </c>
      <c r="S268" s="12">
        <f t="shared" si="135"/>
        <v>-0.03200000000000001</v>
      </c>
      <c r="T268" s="11">
        <f t="shared" si="164"/>
        <v>9580578.95591442</v>
      </c>
      <c r="U268" s="11">
        <f t="shared" si="140"/>
        <v>7803378.419126289</v>
      </c>
      <c r="V268" s="11">
        <f t="shared" si="165"/>
        <v>15000</v>
      </c>
      <c r="W268" s="11">
        <f t="shared" si="166"/>
        <v>778667.8108168383</v>
      </c>
      <c r="X268" s="10">
        <f t="shared" si="147"/>
        <v>53.26902699040359</v>
      </c>
      <c r="Y268" s="10">
        <f t="shared" si="141"/>
        <v>27765.160735308516</v>
      </c>
      <c r="AA268" s="11">
        <f t="shared" si="148"/>
        <v>5000</v>
      </c>
      <c r="AB268" s="11">
        <f t="shared" si="142"/>
        <v>1295000</v>
      </c>
      <c r="AC268" s="24"/>
      <c r="AD268" s="26" t="str">
        <f t="shared" si="149"/>
        <v>NA</v>
      </c>
      <c r="AE268" s="26" t="str">
        <f t="shared" si="150"/>
        <v>NA</v>
      </c>
      <c r="AF268" s="26" t="str">
        <f t="shared" si="151"/>
        <v>NA</v>
      </c>
      <c r="AG268" s="26">
        <f t="shared" si="152"/>
        <v>0</v>
      </c>
      <c r="AH268" s="26">
        <f t="shared" si="153"/>
        <v>0</v>
      </c>
      <c r="AI268" s="26">
        <f t="shared" si="154"/>
        <v>0</v>
      </c>
      <c r="AJ268" s="26">
        <f t="shared" si="155"/>
        <v>0</v>
      </c>
      <c r="AK268" s="26">
        <f t="shared" si="156"/>
        <v>0</v>
      </c>
      <c r="AL268" s="26">
        <f t="shared" si="157"/>
        <v>0</v>
      </c>
      <c r="AM268" s="26">
        <f t="shared" si="158"/>
        <v>0</v>
      </c>
    </row>
    <row r="269" spans="1:39" ht="14.25">
      <c r="A269" s="5">
        <f t="shared" si="167"/>
        <v>260</v>
      </c>
      <c r="B269">
        <v>276.520913412847</v>
      </c>
      <c r="C269" s="6" t="str">
        <f t="shared" si="143"/>
        <v>NA</v>
      </c>
      <c r="D269" s="7" t="str">
        <f t="shared" si="159"/>
        <v>NA</v>
      </c>
      <c r="E269" s="8" t="str">
        <f t="shared" si="144"/>
        <v>NA</v>
      </c>
      <c r="F269" s="8" t="str">
        <f t="shared" si="160"/>
        <v>NA</v>
      </c>
      <c r="G269" s="8" t="str">
        <f t="shared" si="145"/>
        <v>NA</v>
      </c>
      <c r="H269" s="8" t="str">
        <f t="shared" si="136"/>
        <v>NA</v>
      </c>
      <c r="I269" s="15" t="str">
        <f t="shared" si="161"/>
        <v>NA</v>
      </c>
      <c r="J269" s="15" t="str">
        <f t="shared" si="137"/>
        <v>NA</v>
      </c>
      <c r="K269" s="19"/>
      <c r="L269" s="8" t="str">
        <f t="shared" si="146"/>
        <v>NA</v>
      </c>
      <c r="M269" s="8" t="str">
        <f t="shared" si="138"/>
        <v>NA</v>
      </c>
      <c r="N269" s="15" t="str">
        <f t="shared" si="162"/>
        <v>NA</v>
      </c>
      <c r="O269" s="14" t="str">
        <f t="shared" si="139"/>
        <v>NA</v>
      </c>
      <c r="P269" s="8" t="str">
        <f t="shared" si="163"/>
        <v>NA</v>
      </c>
      <c r="Q269" s="13">
        <f t="shared" si="168"/>
        <v>259</v>
      </c>
      <c r="R269" s="10">
        <v>276.520913412847</v>
      </c>
      <c r="S269" s="12">
        <f t="shared" si="135"/>
        <v>-0.017999999999999943</v>
      </c>
      <c r="T269" s="11">
        <f t="shared" si="164"/>
        <v>9705398.692863349</v>
      </c>
      <c r="U269" s="11">
        <f t="shared" si="140"/>
        <v>7677647.607582017</v>
      </c>
      <c r="V269" s="11">
        <f t="shared" si="165"/>
        <v>15000</v>
      </c>
      <c r="W269" s="11">
        <f t="shared" si="166"/>
        <v>793667.8108168383</v>
      </c>
      <c r="X269" s="10">
        <f t="shared" si="147"/>
        <v>54.24544500041099</v>
      </c>
      <c r="Y269" s="10">
        <f t="shared" si="141"/>
        <v>27819.406180308928</v>
      </c>
      <c r="AA269" s="11">
        <f t="shared" si="148"/>
        <v>5000</v>
      </c>
      <c r="AB269" s="11">
        <f t="shared" si="142"/>
        <v>1300000</v>
      </c>
      <c r="AC269" s="24"/>
      <c r="AD269" s="26" t="str">
        <f t="shared" si="149"/>
        <v>NA</v>
      </c>
      <c r="AE269" s="26" t="str">
        <f t="shared" si="150"/>
        <v>NA</v>
      </c>
      <c r="AF269" s="26" t="str">
        <f t="shared" si="151"/>
        <v>NA</v>
      </c>
      <c r="AG269" s="26">
        <f t="shared" si="152"/>
        <v>0</v>
      </c>
      <c r="AH269" s="26">
        <f t="shared" si="153"/>
        <v>0</v>
      </c>
      <c r="AI269" s="26">
        <f t="shared" si="154"/>
        <v>0</v>
      </c>
      <c r="AJ269" s="26">
        <f t="shared" si="155"/>
        <v>0</v>
      </c>
      <c r="AK269" s="26">
        <f t="shared" si="156"/>
        <v>0</v>
      </c>
      <c r="AL269" s="26">
        <f t="shared" si="157"/>
        <v>0</v>
      </c>
      <c r="AM269" s="26">
        <f t="shared" si="158"/>
        <v>0</v>
      </c>
    </row>
    <row r="270" spans="1:39" ht="14.25">
      <c r="A270" s="5">
        <f t="shared" si="167"/>
        <v>261</v>
      </c>
      <c r="B270">
        <v>239.74363192893833</v>
      </c>
      <c r="C270" s="6" t="str">
        <f t="shared" si="143"/>
        <v>NA</v>
      </c>
      <c r="D270" s="7" t="str">
        <f t="shared" si="159"/>
        <v>NA</v>
      </c>
      <c r="E270" s="8" t="str">
        <f t="shared" si="144"/>
        <v>NA</v>
      </c>
      <c r="F270" s="8" t="str">
        <f t="shared" si="160"/>
        <v>NA</v>
      </c>
      <c r="G270" s="8" t="str">
        <f t="shared" si="145"/>
        <v>NA</v>
      </c>
      <c r="H270" s="8" t="str">
        <f t="shared" si="136"/>
        <v>NA</v>
      </c>
      <c r="I270" s="15" t="str">
        <f t="shared" si="161"/>
        <v>NA</v>
      </c>
      <c r="J270" s="15" t="str">
        <f t="shared" si="137"/>
        <v>NA</v>
      </c>
      <c r="K270" s="19"/>
      <c r="L270" s="8" t="str">
        <f t="shared" si="146"/>
        <v>NA</v>
      </c>
      <c r="M270" s="8" t="str">
        <f t="shared" si="138"/>
        <v>NA</v>
      </c>
      <c r="N270" s="15" t="str">
        <f t="shared" si="162"/>
        <v>NA</v>
      </c>
      <c r="O270" s="14" t="str">
        <f t="shared" si="139"/>
        <v>NA</v>
      </c>
      <c r="P270" s="8" t="str">
        <f t="shared" si="163"/>
        <v>NA</v>
      </c>
      <c r="Q270" s="13">
        <f t="shared" si="168"/>
        <v>260</v>
      </c>
      <c r="R270" s="10">
        <v>239.74363192893833</v>
      </c>
      <c r="S270" s="12">
        <f aca="true" t="shared" si="169" ref="S270:S333">(R270-R269)/R269</f>
        <v>-0.13300000000000006</v>
      </c>
      <c r="T270" s="11">
        <f t="shared" si="164"/>
        <v>9831778.676524142</v>
      </c>
      <c r="U270" s="11">
        <f t="shared" si="140"/>
        <v>6669525.475773608</v>
      </c>
      <c r="V270" s="11">
        <f t="shared" si="165"/>
        <v>15000</v>
      </c>
      <c r="W270" s="11">
        <f t="shared" si="166"/>
        <v>808667.8108168383</v>
      </c>
      <c r="X270" s="10">
        <f t="shared" si="147"/>
        <v>62.566833910508635</v>
      </c>
      <c r="Y270" s="10">
        <f t="shared" si="141"/>
        <v>27881.973014219435</v>
      </c>
      <c r="AA270" s="11">
        <f t="shared" si="148"/>
        <v>5000</v>
      </c>
      <c r="AB270" s="11">
        <f t="shared" si="142"/>
        <v>1305000</v>
      </c>
      <c r="AC270" s="24"/>
      <c r="AD270" s="26" t="str">
        <f t="shared" si="149"/>
        <v>NA</v>
      </c>
      <c r="AE270" s="26" t="str">
        <f t="shared" si="150"/>
        <v>NA</v>
      </c>
      <c r="AF270" s="26" t="str">
        <f t="shared" si="151"/>
        <v>NA</v>
      </c>
      <c r="AG270" s="26">
        <f t="shared" si="152"/>
        <v>0</v>
      </c>
      <c r="AH270" s="26">
        <f t="shared" si="153"/>
        <v>0</v>
      </c>
      <c r="AI270" s="26">
        <f t="shared" si="154"/>
        <v>0</v>
      </c>
      <c r="AJ270" s="26">
        <f t="shared" si="155"/>
        <v>0</v>
      </c>
      <c r="AK270" s="26">
        <f t="shared" si="156"/>
        <v>0</v>
      </c>
      <c r="AL270" s="26">
        <f t="shared" si="157"/>
        <v>0</v>
      </c>
      <c r="AM270" s="26">
        <f t="shared" si="158"/>
        <v>0</v>
      </c>
    </row>
    <row r="271" spans="1:39" ht="14.25">
      <c r="A271" s="5">
        <f t="shared" si="167"/>
        <v>262</v>
      </c>
      <c r="B271">
        <v>255.08722437239038</v>
      </c>
      <c r="C271" s="6" t="str">
        <f t="shared" si="143"/>
        <v>NA</v>
      </c>
      <c r="D271" s="7" t="str">
        <f t="shared" si="159"/>
        <v>NA</v>
      </c>
      <c r="E271" s="8" t="str">
        <f t="shared" si="144"/>
        <v>NA</v>
      </c>
      <c r="F271" s="8" t="str">
        <f t="shared" si="160"/>
        <v>NA</v>
      </c>
      <c r="G271" s="8" t="str">
        <f t="shared" si="145"/>
        <v>NA</v>
      </c>
      <c r="H271" s="8" t="str">
        <f t="shared" si="136"/>
        <v>NA</v>
      </c>
      <c r="I271" s="15" t="str">
        <f t="shared" si="161"/>
        <v>NA</v>
      </c>
      <c r="J271" s="15" t="str">
        <f t="shared" si="137"/>
        <v>NA</v>
      </c>
      <c r="K271" s="19"/>
      <c r="L271" s="8" t="str">
        <f t="shared" si="146"/>
        <v>NA</v>
      </c>
      <c r="M271" s="8" t="str">
        <f t="shared" si="138"/>
        <v>NA</v>
      </c>
      <c r="N271" s="15" t="str">
        <f t="shared" si="162"/>
        <v>NA</v>
      </c>
      <c r="O271" s="14" t="str">
        <f t="shared" si="139"/>
        <v>NA</v>
      </c>
      <c r="P271" s="8" t="str">
        <f t="shared" si="163"/>
        <v>NA</v>
      </c>
      <c r="Q271" s="13">
        <f t="shared" si="168"/>
        <v>261</v>
      </c>
      <c r="R271" s="10">
        <v>255.08722437239038</v>
      </c>
      <c r="S271" s="12">
        <f t="shared" si="169"/>
        <v>0.064</v>
      </c>
      <c r="T271" s="11">
        <f t="shared" si="164"/>
        <v>9959738.409980692</v>
      </c>
      <c r="U271" s="11">
        <f t="shared" si="140"/>
        <v>7112335.106223119</v>
      </c>
      <c r="V271" s="11">
        <f t="shared" si="165"/>
        <v>15000</v>
      </c>
      <c r="W271" s="11">
        <f t="shared" si="166"/>
        <v>823667.8108168383</v>
      </c>
      <c r="X271" s="10">
        <f t="shared" si="147"/>
        <v>58.80341532942541</v>
      </c>
      <c r="Y271" s="10">
        <f t="shared" si="141"/>
        <v>27940.77642954886</v>
      </c>
      <c r="AA271" s="11">
        <f t="shared" si="148"/>
        <v>5000</v>
      </c>
      <c r="AB271" s="11">
        <f t="shared" si="142"/>
        <v>1310000</v>
      </c>
      <c r="AC271" s="24"/>
      <c r="AD271" s="26" t="str">
        <f t="shared" si="149"/>
        <v>NA</v>
      </c>
      <c r="AE271" s="26" t="str">
        <f t="shared" si="150"/>
        <v>NA</v>
      </c>
      <c r="AF271" s="26" t="str">
        <f t="shared" si="151"/>
        <v>NA</v>
      </c>
      <c r="AG271" s="26">
        <f t="shared" si="152"/>
        <v>0</v>
      </c>
      <c r="AH271" s="26">
        <f t="shared" si="153"/>
        <v>0</v>
      </c>
      <c r="AI271" s="26">
        <f t="shared" si="154"/>
        <v>0</v>
      </c>
      <c r="AJ271" s="26">
        <f t="shared" si="155"/>
        <v>0</v>
      </c>
      <c r="AK271" s="26">
        <f t="shared" si="156"/>
        <v>0</v>
      </c>
      <c r="AL271" s="26">
        <f t="shared" si="157"/>
        <v>0</v>
      </c>
      <c r="AM271" s="26">
        <f t="shared" si="158"/>
        <v>0</v>
      </c>
    </row>
    <row r="272" spans="1:39" ht="14.25">
      <c r="A272" s="5">
        <f t="shared" si="167"/>
        <v>263</v>
      </c>
      <c r="B272">
        <v>280.0857723608847</v>
      </c>
      <c r="C272" s="6" t="str">
        <f t="shared" si="143"/>
        <v>NA</v>
      </c>
      <c r="D272" s="7" t="str">
        <f t="shared" si="159"/>
        <v>NA</v>
      </c>
      <c r="E272" s="8" t="str">
        <f t="shared" si="144"/>
        <v>NA</v>
      </c>
      <c r="F272" s="8" t="str">
        <f t="shared" si="160"/>
        <v>NA</v>
      </c>
      <c r="G272" s="8" t="str">
        <f t="shared" si="145"/>
        <v>NA</v>
      </c>
      <c r="H272" s="8" t="str">
        <f t="shared" si="136"/>
        <v>NA</v>
      </c>
      <c r="I272" s="15" t="str">
        <f t="shared" si="161"/>
        <v>NA</v>
      </c>
      <c r="J272" s="15" t="str">
        <f t="shared" si="137"/>
        <v>NA</v>
      </c>
      <c r="K272" s="19"/>
      <c r="L272" s="8" t="str">
        <f t="shared" si="146"/>
        <v>NA</v>
      </c>
      <c r="M272" s="8" t="str">
        <f t="shared" si="138"/>
        <v>NA</v>
      </c>
      <c r="N272" s="15" t="str">
        <f t="shared" si="162"/>
        <v>NA</v>
      </c>
      <c r="O272" s="14" t="str">
        <f t="shared" si="139"/>
        <v>NA</v>
      </c>
      <c r="P272" s="8" t="str">
        <f t="shared" si="163"/>
        <v>NA</v>
      </c>
      <c r="Q272" s="13">
        <f t="shared" si="168"/>
        <v>262</v>
      </c>
      <c r="R272" s="10">
        <v>280.0857723608847</v>
      </c>
      <c r="S272" s="12">
        <f t="shared" si="169"/>
        <v>0.09800000000000014</v>
      </c>
      <c r="T272" s="11">
        <f t="shared" si="164"/>
        <v>10089297.64010545</v>
      </c>
      <c r="U272" s="11">
        <f t="shared" si="140"/>
        <v>7825813.946632986</v>
      </c>
      <c r="V272" s="11">
        <f t="shared" si="165"/>
        <v>15000</v>
      </c>
      <c r="W272" s="11">
        <f t="shared" si="166"/>
        <v>838667.8108168383</v>
      </c>
      <c r="X272" s="10">
        <f t="shared" si="147"/>
        <v>53.555023068693444</v>
      </c>
      <c r="Y272" s="10">
        <f t="shared" si="141"/>
        <v>27994.331452617553</v>
      </c>
      <c r="AA272" s="11">
        <f t="shared" si="148"/>
        <v>5000</v>
      </c>
      <c r="AB272" s="11">
        <f t="shared" si="142"/>
        <v>1315000</v>
      </c>
      <c r="AC272" s="24"/>
      <c r="AD272" s="26" t="str">
        <f t="shared" si="149"/>
        <v>NA</v>
      </c>
      <c r="AE272" s="26" t="str">
        <f t="shared" si="150"/>
        <v>NA</v>
      </c>
      <c r="AF272" s="26" t="str">
        <f t="shared" si="151"/>
        <v>NA</v>
      </c>
      <c r="AG272" s="26">
        <f t="shared" si="152"/>
        <v>0</v>
      </c>
      <c r="AH272" s="26">
        <f t="shared" si="153"/>
        <v>0</v>
      </c>
      <c r="AI272" s="26">
        <f t="shared" si="154"/>
        <v>0</v>
      </c>
      <c r="AJ272" s="26">
        <f t="shared" si="155"/>
        <v>0</v>
      </c>
      <c r="AK272" s="26">
        <f t="shared" si="156"/>
        <v>0</v>
      </c>
      <c r="AL272" s="26">
        <f t="shared" si="157"/>
        <v>0</v>
      </c>
      <c r="AM272" s="26">
        <f t="shared" si="158"/>
        <v>0</v>
      </c>
    </row>
    <row r="273" spans="1:39" ht="14.25">
      <c r="A273" s="5">
        <f t="shared" si="167"/>
        <v>264</v>
      </c>
      <c r="B273">
        <v>277.8450861819976</v>
      </c>
      <c r="C273" s="6" t="str">
        <f t="shared" si="143"/>
        <v>NA</v>
      </c>
      <c r="D273" s="7" t="str">
        <f t="shared" si="159"/>
        <v>NA</v>
      </c>
      <c r="E273" s="8" t="str">
        <f t="shared" si="144"/>
        <v>NA</v>
      </c>
      <c r="F273" s="8" t="str">
        <f t="shared" si="160"/>
        <v>NA</v>
      </c>
      <c r="G273" s="8" t="str">
        <f t="shared" si="145"/>
        <v>NA</v>
      </c>
      <c r="H273" s="8" t="str">
        <f t="shared" si="136"/>
        <v>NA</v>
      </c>
      <c r="I273" s="15" t="str">
        <f t="shared" si="161"/>
        <v>NA</v>
      </c>
      <c r="J273" s="15" t="str">
        <f t="shared" si="137"/>
        <v>NA</v>
      </c>
      <c r="K273" s="19"/>
      <c r="L273" s="8" t="str">
        <f t="shared" si="146"/>
        <v>NA</v>
      </c>
      <c r="M273" s="8" t="str">
        <f t="shared" si="138"/>
        <v>NA</v>
      </c>
      <c r="N273" s="15" t="str">
        <f t="shared" si="162"/>
        <v>NA</v>
      </c>
      <c r="O273" s="14" t="str">
        <f t="shared" si="139"/>
        <v>NA</v>
      </c>
      <c r="P273" s="8" t="str">
        <f t="shared" si="163"/>
        <v>NA</v>
      </c>
      <c r="Q273" s="13">
        <f t="shared" si="168"/>
        <v>263</v>
      </c>
      <c r="R273" s="10">
        <v>277.8450861819976</v>
      </c>
      <c r="S273" s="12">
        <f t="shared" si="169"/>
        <v>-0.007999999999999988</v>
      </c>
      <c r="T273" s="11">
        <f t="shared" si="164"/>
        <v>10220476.360606767</v>
      </c>
      <c r="U273" s="11">
        <f t="shared" si="140"/>
        <v>7778087.435059922</v>
      </c>
      <c r="V273" s="11">
        <f t="shared" si="165"/>
        <v>15000</v>
      </c>
      <c r="W273" s="11">
        <f t="shared" si="166"/>
        <v>853667.8108168383</v>
      </c>
      <c r="X273" s="10">
        <f t="shared" si="147"/>
        <v>53.98691841602162</v>
      </c>
      <c r="Y273" s="10">
        <f t="shared" si="141"/>
        <v>28048.318371033576</v>
      </c>
      <c r="AA273" s="11">
        <f t="shared" si="148"/>
        <v>5000</v>
      </c>
      <c r="AB273" s="11">
        <f t="shared" si="142"/>
        <v>1320000</v>
      </c>
      <c r="AC273" s="24"/>
      <c r="AD273" s="26" t="str">
        <f t="shared" si="149"/>
        <v>NA</v>
      </c>
      <c r="AE273" s="26" t="str">
        <f t="shared" si="150"/>
        <v>NA</v>
      </c>
      <c r="AF273" s="26" t="str">
        <f t="shared" si="151"/>
        <v>NA</v>
      </c>
      <c r="AG273" s="26">
        <f t="shared" si="152"/>
        <v>0</v>
      </c>
      <c r="AH273" s="26">
        <f t="shared" si="153"/>
        <v>0</v>
      </c>
      <c r="AI273" s="26">
        <f t="shared" si="154"/>
        <v>0</v>
      </c>
      <c r="AJ273" s="26">
        <f t="shared" si="155"/>
        <v>0</v>
      </c>
      <c r="AK273" s="26">
        <f t="shared" si="156"/>
        <v>0</v>
      </c>
      <c r="AL273" s="26">
        <f t="shared" si="157"/>
        <v>0</v>
      </c>
      <c r="AM273" s="26">
        <f t="shared" si="158"/>
        <v>0</v>
      </c>
    </row>
    <row r="274" spans="1:39" ht="14.25">
      <c r="A274" s="5">
        <f t="shared" si="167"/>
        <v>265</v>
      </c>
      <c r="B274">
        <v>282.01276247472754</v>
      </c>
      <c r="C274" s="6" t="str">
        <f t="shared" si="143"/>
        <v>NA</v>
      </c>
      <c r="D274" s="7" t="str">
        <f t="shared" si="159"/>
        <v>NA</v>
      </c>
      <c r="E274" s="8" t="str">
        <f t="shared" si="144"/>
        <v>NA</v>
      </c>
      <c r="F274" s="8" t="str">
        <f t="shared" si="160"/>
        <v>NA</v>
      </c>
      <c r="G274" s="8" t="str">
        <f t="shared" si="145"/>
        <v>NA</v>
      </c>
      <c r="H274" s="8" t="str">
        <f t="shared" si="136"/>
        <v>NA</v>
      </c>
      <c r="I274" s="15" t="str">
        <f t="shared" si="161"/>
        <v>NA</v>
      </c>
      <c r="J274" s="15" t="str">
        <f t="shared" si="137"/>
        <v>NA</v>
      </c>
      <c r="K274" s="19"/>
      <c r="L274" s="8" t="str">
        <f t="shared" si="146"/>
        <v>NA</v>
      </c>
      <c r="M274" s="8" t="str">
        <f t="shared" si="138"/>
        <v>NA</v>
      </c>
      <c r="N274" s="15" t="str">
        <f t="shared" si="162"/>
        <v>NA</v>
      </c>
      <c r="O274" s="14" t="str">
        <f t="shared" si="139"/>
        <v>NA</v>
      </c>
      <c r="P274" s="8" t="str">
        <f t="shared" si="163"/>
        <v>NA</v>
      </c>
      <c r="Q274" s="13">
        <f t="shared" si="168"/>
        <v>264</v>
      </c>
      <c r="R274" s="10">
        <v>282.01276247472754</v>
      </c>
      <c r="S274" s="12">
        <f t="shared" si="169"/>
        <v>0.0149999999999999</v>
      </c>
      <c r="T274" s="11">
        <f t="shared" si="164"/>
        <v>10353294.815114355</v>
      </c>
      <c r="U274" s="11">
        <f t="shared" si="140"/>
        <v>7909983.74658582</v>
      </c>
      <c r="V274" s="11">
        <f t="shared" si="165"/>
        <v>15000</v>
      </c>
      <c r="W274" s="11">
        <f t="shared" si="166"/>
        <v>868667.8108168383</v>
      </c>
      <c r="X274" s="10">
        <f t="shared" si="147"/>
        <v>53.18908218327253</v>
      </c>
      <c r="Y274" s="10">
        <f t="shared" si="141"/>
        <v>28101.507453216847</v>
      </c>
      <c r="AA274" s="11">
        <f t="shared" si="148"/>
        <v>5000</v>
      </c>
      <c r="AB274" s="11">
        <f t="shared" si="142"/>
        <v>1325000</v>
      </c>
      <c r="AC274" s="24"/>
      <c r="AD274" s="26" t="str">
        <f t="shared" si="149"/>
        <v>NA</v>
      </c>
      <c r="AE274" s="26" t="str">
        <f t="shared" si="150"/>
        <v>NA</v>
      </c>
      <c r="AF274" s="26" t="str">
        <f t="shared" si="151"/>
        <v>NA</v>
      </c>
      <c r="AG274" s="26">
        <f t="shared" si="152"/>
        <v>0</v>
      </c>
      <c r="AH274" s="26">
        <f t="shared" si="153"/>
        <v>0</v>
      </c>
      <c r="AI274" s="26">
        <f t="shared" si="154"/>
        <v>0</v>
      </c>
      <c r="AJ274" s="26">
        <f t="shared" si="155"/>
        <v>0</v>
      </c>
      <c r="AK274" s="26">
        <f t="shared" si="156"/>
        <v>0</v>
      </c>
      <c r="AL274" s="26">
        <f t="shared" si="157"/>
        <v>0</v>
      </c>
      <c r="AM274" s="26">
        <f t="shared" si="158"/>
        <v>0</v>
      </c>
    </row>
    <row r="275" spans="1:39" ht="14.25">
      <c r="A275" s="5">
        <f t="shared" si="167"/>
        <v>266</v>
      </c>
      <c r="B275">
        <v>299.49755374816067</v>
      </c>
      <c r="C275" s="6" t="str">
        <f t="shared" si="143"/>
        <v>NA</v>
      </c>
      <c r="D275" s="7" t="str">
        <f t="shared" si="159"/>
        <v>NA</v>
      </c>
      <c r="E275" s="8" t="str">
        <f t="shared" si="144"/>
        <v>NA</v>
      </c>
      <c r="F275" s="8" t="str">
        <f t="shared" si="160"/>
        <v>NA</v>
      </c>
      <c r="G275" s="8" t="str">
        <f t="shared" si="145"/>
        <v>NA</v>
      </c>
      <c r="H275" s="8" t="str">
        <f t="shared" si="136"/>
        <v>NA</v>
      </c>
      <c r="I275" s="15" t="str">
        <f t="shared" si="161"/>
        <v>NA</v>
      </c>
      <c r="J275" s="15" t="str">
        <f t="shared" si="137"/>
        <v>NA</v>
      </c>
      <c r="K275" s="19"/>
      <c r="L275" s="8" t="str">
        <f t="shared" si="146"/>
        <v>NA</v>
      </c>
      <c r="M275" s="8" t="str">
        <f t="shared" si="138"/>
        <v>NA</v>
      </c>
      <c r="N275" s="15" t="str">
        <f t="shared" si="162"/>
        <v>NA</v>
      </c>
      <c r="O275" s="14" t="str">
        <f t="shared" si="139"/>
        <v>NA</v>
      </c>
      <c r="P275" s="8" t="str">
        <f t="shared" si="163"/>
        <v>NA</v>
      </c>
      <c r="Q275" s="13">
        <f t="shared" si="168"/>
        <v>265</v>
      </c>
      <c r="R275" s="10">
        <v>299.49755374816067</v>
      </c>
      <c r="S275" s="12">
        <f t="shared" si="169"/>
        <v>0.06200000000000008</v>
      </c>
      <c r="T275" s="11">
        <f t="shared" si="164"/>
        <v>10487773.500303281</v>
      </c>
      <c r="U275" s="11">
        <f t="shared" si="140"/>
        <v>8416332.738874141</v>
      </c>
      <c r="V275" s="11">
        <f t="shared" si="165"/>
        <v>15000</v>
      </c>
      <c r="W275" s="11">
        <f t="shared" si="166"/>
        <v>883667.8108168383</v>
      </c>
      <c r="X275" s="10">
        <f t="shared" si="147"/>
        <v>50.08388152850521</v>
      </c>
      <c r="Y275" s="10">
        <f t="shared" si="141"/>
        <v>28151.591334745353</v>
      </c>
      <c r="AA275" s="11">
        <f t="shared" si="148"/>
        <v>5000</v>
      </c>
      <c r="AB275" s="11">
        <f t="shared" si="142"/>
        <v>1330000</v>
      </c>
      <c r="AC275" s="24"/>
      <c r="AD275" s="26" t="str">
        <f t="shared" si="149"/>
        <v>NA</v>
      </c>
      <c r="AE275" s="26" t="str">
        <f t="shared" si="150"/>
        <v>NA</v>
      </c>
      <c r="AF275" s="26" t="str">
        <f t="shared" si="151"/>
        <v>NA</v>
      </c>
      <c r="AG275" s="26">
        <f t="shared" si="152"/>
        <v>0</v>
      </c>
      <c r="AH275" s="26">
        <f t="shared" si="153"/>
        <v>0</v>
      </c>
      <c r="AI275" s="26">
        <f t="shared" si="154"/>
        <v>0</v>
      </c>
      <c r="AJ275" s="26">
        <f t="shared" si="155"/>
        <v>0</v>
      </c>
      <c r="AK275" s="26">
        <f t="shared" si="156"/>
        <v>0</v>
      </c>
      <c r="AL275" s="26">
        <f t="shared" si="157"/>
        <v>0</v>
      </c>
      <c r="AM275" s="26">
        <f t="shared" si="158"/>
        <v>0</v>
      </c>
    </row>
    <row r="276" spans="1:39" ht="14.25">
      <c r="A276" s="5">
        <f t="shared" si="167"/>
        <v>267</v>
      </c>
      <c r="B276">
        <v>296.2030806569309</v>
      </c>
      <c r="C276" s="6" t="str">
        <f t="shared" si="143"/>
        <v>NA</v>
      </c>
      <c r="D276" s="7" t="str">
        <f t="shared" si="159"/>
        <v>NA</v>
      </c>
      <c r="E276" s="8" t="str">
        <f t="shared" si="144"/>
        <v>NA</v>
      </c>
      <c r="F276" s="8" t="str">
        <f t="shared" si="160"/>
        <v>NA</v>
      </c>
      <c r="G276" s="8" t="str">
        <f t="shared" si="145"/>
        <v>NA</v>
      </c>
      <c r="H276" s="8" t="str">
        <f t="shared" si="136"/>
        <v>NA</v>
      </c>
      <c r="I276" s="15" t="str">
        <f t="shared" si="161"/>
        <v>NA</v>
      </c>
      <c r="J276" s="15" t="str">
        <f t="shared" si="137"/>
        <v>NA</v>
      </c>
      <c r="K276" s="19"/>
      <c r="L276" s="8" t="str">
        <f t="shared" si="146"/>
        <v>NA</v>
      </c>
      <c r="M276" s="8" t="str">
        <f t="shared" si="138"/>
        <v>NA</v>
      </c>
      <c r="N276" s="15" t="str">
        <f t="shared" si="162"/>
        <v>NA</v>
      </c>
      <c r="O276" s="14" t="str">
        <f t="shared" si="139"/>
        <v>NA</v>
      </c>
      <c r="P276" s="8" t="str">
        <f t="shared" si="163"/>
        <v>NA</v>
      </c>
      <c r="Q276" s="13">
        <f t="shared" si="168"/>
        <v>266</v>
      </c>
      <c r="R276" s="10">
        <v>296.2030806569309</v>
      </c>
      <c r="S276" s="12">
        <f t="shared" si="169"/>
        <v>-0.010999999999999933</v>
      </c>
      <c r="T276" s="11">
        <f t="shared" si="164"/>
        <v>10623933.169057075</v>
      </c>
      <c r="U276" s="11">
        <f t="shared" si="140"/>
        <v>8338588.0787465265</v>
      </c>
      <c r="V276" s="11">
        <f t="shared" si="165"/>
        <v>15000</v>
      </c>
      <c r="W276" s="11">
        <f t="shared" si="166"/>
        <v>898667.8108168383</v>
      </c>
      <c r="X276" s="10">
        <f t="shared" si="147"/>
        <v>50.64093177806391</v>
      </c>
      <c r="Y276" s="10">
        <f t="shared" si="141"/>
        <v>28202.232266523417</v>
      </c>
      <c r="AA276" s="11">
        <f t="shared" si="148"/>
        <v>5000</v>
      </c>
      <c r="AB276" s="11">
        <f t="shared" si="142"/>
        <v>1335000</v>
      </c>
      <c r="AC276" s="24"/>
      <c r="AD276" s="26" t="str">
        <f t="shared" si="149"/>
        <v>NA</v>
      </c>
      <c r="AE276" s="26" t="str">
        <f t="shared" si="150"/>
        <v>NA</v>
      </c>
      <c r="AF276" s="26" t="str">
        <f t="shared" si="151"/>
        <v>NA</v>
      </c>
      <c r="AG276" s="26">
        <f t="shared" si="152"/>
        <v>0</v>
      </c>
      <c r="AH276" s="26">
        <f t="shared" si="153"/>
        <v>0</v>
      </c>
      <c r="AI276" s="26">
        <f t="shared" si="154"/>
        <v>0</v>
      </c>
      <c r="AJ276" s="26">
        <f t="shared" si="155"/>
        <v>0</v>
      </c>
      <c r="AK276" s="26">
        <f t="shared" si="156"/>
        <v>0</v>
      </c>
      <c r="AL276" s="26">
        <f t="shared" si="157"/>
        <v>0</v>
      </c>
      <c r="AM276" s="26">
        <f t="shared" si="158"/>
        <v>0</v>
      </c>
    </row>
    <row r="277" spans="1:39" ht="14.25">
      <c r="A277" s="5">
        <f t="shared" si="167"/>
        <v>268</v>
      </c>
      <c r="B277">
        <v>284.35495743065366</v>
      </c>
      <c r="C277" s="6" t="str">
        <f t="shared" si="143"/>
        <v>NA</v>
      </c>
      <c r="D277" s="7" t="str">
        <f t="shared" si="159"/>
        <v>NA</v>
      </c>
      <c r="E277" s="8" t="str">
        <f t="shared" si="144"/>
        <v>NA</v>
      </c>
      <c r="F277" s="8" t="str">
        <f t="shared" si="160"/>
        <v>NA</v>
      </c>
      <c r="G277" s="8" t="str">
        <f t="shared" si="145"/>
        <v>NA</v>
      </c>
      <c r="H277" s="8" t="str">
        <f t="shared" si="136"/>
        <v>NA</v>
      </c>
      <c r="I277" s="15" t="str">
        <f t="shared" si="161"/>
        <v>NA</v>
      </c>
      <c r="J277" s="15" t="str">
        <f t="shared" si="137"/>
        <v>NA</v>
      </c>
      <c r="K277" s="19"/>
      <c r="L277" s="8" t="str">
        <f t="shared" si="146"/>
        <v>NA</v>
      </c>
      <c r="M277" s="8" t="str">
        <f t="shared" si="138"/>
        <v>NA</v>
      </c>
      <c r="N277" s="15" t="str">
        <f t="shared" si="162"/>
        <v>NA</v>
      </c>
      <c r="O277" s="14" t="str">
        <f t="shared" si="139"/>
        <v>NA</v>
      </c>
      <c r="P277" s="8" t="str">
        <f t="shared" si="163"/>
        <v>NA</v>
      </c>
      <c r="Q277" s="13">
        <f t="shared" si="168"/>
        <v>267</v>
      </c>
      <c r="R277" s="10">
        <v>284.35495743065366</v>
      </c>
      <c r="S277" s="12">
        <f t="shared" si="169"/>
        <v>-0.0400000000000001</v>
      </c>
      <c r="T277" s="11">
        <f t="shared" si="164"/>
        <v>10761794.833670285</v>
      </c>
      <c r="U277" s="11">
        <f t="shared" si="140"/>
        <v>8019444.555596665</v>
      </c>
      <c r="V277" s="11">
        <f t="shared" si="165"/>
        <v>15000</v>
      </c>
      <c r="W277" s="11">
        <f t="shared" si="166"/>
        <v>913667.8108168383</v>
      </c>
      <c r="X277" s="10">
        <f t="shared" si="147"/>
        <v>52.75097060214991</v>
      </c>
      <c r="Y277" s="10">
        <f t="shared" si="141"/>
        <v>28254.983237125565</v>
      </c>
      <c r="AA277" s="11">
        <f t="shared" si="148"/>
        <v>5000</v>
      </c>
      <c r="AB277" s="11">
        <f t="shared" si="142"/>
        <v>1340000</v>
      </c>
      <c r="AC277" s="24"/>
      <c r="AD277" s="26" t="str">
        <f t="shared" si="149"/>
        <v>NA</v>
      </c>
      <c r="AE277" s="26" t="str">
        <f t="shared" si="150"/>
        <v>NA</v>
      </c>
      <c r="AF277" s="26" t="str">
        <f t="shared" si="151"/>
        <v>NA</v>
      </c>
      <c r="AG277" s="26">
        <f t="shared" si="152"/>
        <v>0</v>
      </c>
      <c r="AH277" s="26">
        <f t="shared" si="153"/>
        <v>0</v>
      </c>
      <c r="AI277" s="26">
        <f t="shared" si="154"/>
        <v>0</v>
      </c>
      <c r="AJ277" s="26">
        <f t="shared" si="155"/>
        <v>0</v>
      </c>
      <c r="AK277" s="26">
        <f t="shared" si="156"/>
        <v>0</v>
      </c>
      <c r="AL277" s="26">
        <f t="shared" si="157"/>
        <v>0</v>
      </c>
      <c r="AM277" s="26">
        <f t="shared" si="158"/>
        <v>0</v>
      </c>
    </row>
    <row r="278" spans="1:39" ht="14.25">
      <c r="A278" s="5">
        <f t="shared" si="167"/>
        <v>269</v>
      </c>
      <c r="B278">
        <v>269.8528546016903</v>
      </c>
      <c r="C278" s="6" t="str">
        <f t="shared" si="143"/>
        <v>NA</v>
      </c>
      <c r="D278" s="7" t="str">
        <f t="shared" si="159"/>
        <v>NA</v>
      </c>
      <c r="E278" s="8" t="str">
        <f t="shared" si="144"/>
        <v>NA</v>
      </c>
      <c r="F278" s="8" t="str">
        <f t="shared" si="160"/>
        <v>NA</v>
      </c>
      <c r="G278" s="8" t="str">
        <f t="shared" si="145"/>
        <v>NA</v>
      </c>
      <c r="H278" s="8" t="str">
        <f t="shared" si="136"/>
        <v>NA</v>
      </c>
      <c r="I278" s="15" t="str">
        <f t="shared" si="161"/>
        <v>NA</v>
      </c>
      <c r="J278" s="15" t="str">
        <f t="shared" si="137"/>
        <v>NA</v>
      </c>
      <c r="K278" s="19"/>
      <c r="L278" s="8" t="str">
        <f t="shared" si="146"/>
        <v>NA</v>
      </c>
      <c r="M278" s="8" t="str">
        <f t="shared" si="138"/>
        <v>NA</v>
      </c>
      <c r="N278" s="15" t="str">
        <f t="shared" si="162"/>
        <v>NA</v>
      </c>
      <c r="O278" s="14" t="str">
        <f t="shared" si="139"/>
        <v>NA</v>
      </c>
      <c r="P278" s="8" t="str">
        <f t="shared" si="163"/>
        <v>NA</v>
      </c>
      <c r="Q278" s="13">
        <f t="shared" si="168"/>
        <v>268</v>
      </c>
      <c r="R278" s="10">
        <v>269.8528546016903</v>
      </c>
      <c r="S278" s="12">
        <f t="shared" si="169"/>
        <v>-0.05100000000000008</v>
      </c>
      <c r="T278" s="11">
        <f t="shared" si="164"/>
        <v>10901379.769091167</v>
      </c>
      <c r="U278" s="11">
        <f t="shared" si="140"/>
        <v>7624687.8832612345</v>
      </c>
      <c r="V278" s="11">
        <f t="shared" si="165"/>
        <v>15000</v>
      </c>
      <c r="W278" s="11">
        <f t="shared" si="166"/>
        <v>928667.8108168383</v>
      </c>
      <c r="X278" s="10">
        <f t="shared" si="147"/>
        <v>55.585848895837636</v>
      </c>
      <c r="Y278" s="10">
        <f t="shared" si="141"/>
        <v>28310.5690860214</v>
      </c>
      <c r="AA278" s="11">
        <f t="shared" si="148"/>
        <v>5000</v>
      </c>
      <c r="AB278" s="11">
        <f t="shared" si="142"/>
        <v>1345000</v>
      </c>
      <c r="AC278" s="24"/>
      <c r="AD278" s="26" t="str">
        <f t="shared" si="149"/>
        <v>NA</v>
      </c>
      <c r="AE278" s="26" t="str">
        <f t="shared" si="150"/>
        <v>NA</v>
      </c>
      <c r="AF278" s="26" t="str">
        <f t="shared" si="151"/>
        <v>NA</v>
      </c>
      <c r="AG278" s="26">
        <f t="shared" si="152"/>
        <v>0</v>
      </c>
      <c r="AH278" s="26">
        <f t="shared" si="153"/>
        <v>0</v>
      </c>
      <c r="AI278" s="26">
        <f t="shared" si="154"/>
        <v>0</v>
      </c>
      <c r="AJ278" s="26">
        <f t="shared" si="155"/>
        <v>0</v>
      </c>
      <c r="AK278" s="26">
        <f t="shared" si="156"/>
        <v>0</v>
      </c>
      <c r="AL278" s="26">
        <f t="shared" si="157"/>
        <v>0</v>
      </c>
      <c r="AM278" s="26">
        <f t="shared" si="158"/>
        <v>0</v>
      </c>
    </row>
    <row r="279" spans="1:39" ht="14.25">
      <c r="A279" s="5">
        <f t="shared" si="167"/>
        <v>270</v>
      </c>
      <c r="B279">
        <v>277.40873453053763</v>
      </c>
      <c r="C279" s="6" t="str">
        <f t="shared" si="143"/>
        <v>NA</v>
      </c>
      <c r="D279" s="7" t="str">
        <f t="shared" si="159"/>
        <v>NA</v>
      </c>
      <c r="E279" s="8" t="str">
        <f t="shared" si="144"/>
        <v>NA</v>
      </c>
      <c r="F279" s="8" t="str">
        <f t="shared" si="160"/>
        <v>NA</v>
      </c>
      <c r="G279" s="8" t="str">
        <f t="shared" si="145"/>
        <v>NA</v>
      </c>
      <c r="H279" s="8" t="str">
        <f aca="true" t="shared" si="170" ref="H279:H342">IF(C279="NA","NA",IF(H278="NA",G279,H278+G279))</f>
        <v>NA</v>
      </c>
      <c r="I279" s="15" t="str">
        <f t="shared" si="161"/>
        <v>NA</v>
      </c>
      <c r="J279" s="15" t="str">
        <f aca="true" t="shared" si="171" ref="J279:J342">IF(C279="NA","NA",IF(J278="NA",I279,J278+I279))</f>
        <v>NA</v>
      </c>
      <c r="K279" s="19"/>
      <c r="L279" s="8" t="str">
        <f t="shared" si="146"/>
        <v>NA</v>
      </c>
      <c r="M279" s="8" t="str">
        <f aca="true" t="shared" si="172" ref="M279:M342">IF(C279="NA","NA",IF(M278="NA",L279,M278+L279))</f>
        <v>NA</v>
      </c>
      <c r="N279" s="15" t="str">
        <f t="shared" si="162"/>
        <v>NA</v>
      </c>
      <c r="O279" s="14" t="str">
        <f aca="true" t="shared" si="173" ref="O279:O342">IF(C279="NA","NA",IF(O278="NA",N279,O278+N279))</f>
        <v>NA</v>
      </c>
      <c r="P279" s="8" t="str">
        <f t="shared" si="163"/>
        <v>NA</v>
      </c>
      <c r="Q279" s="13">
        <f t="shared" si="168"/>
        <v>269</v>
      </c>
      <c r="R279" s="10">
        <v>277.40873453053763</v>
      </c>
      <c r="S279" s="12">
        <f t="shared" si="169"/>
        <v>0.028000000000000014</v>
      </c>
      <c r="T279" s="11">
        <f t="shared" si="164"/>
        <v>11042709.516204804</v>
      </c>
      <c r="U279" s="11">
        <f t="shared" si="140"/>
        <v>7853599.143992549</v>
      </c>
      <c r="V279" s="11">
        <f t="shared" si="165"/>
        <v>15000</v>
      </c>
      <c r="W279" s="11">
        <f t="shared" si="166"/>
        <v>943667.8108168383</v>
      </c>
      <c r="X279" s="10">
        <f t="shared" si="147"/>
        <v>54.07183744731287</v>
      </c>
      <c r="Y279" s="10">
        <f t="shared" si="141"/>
        <v>28364.640923468716</v>
      </c>
      <c r="AA279" s="11">
        <f t="shared" si="148"/>
        <v>5000</v>
      </c>
      <c r="AB279" s="11">
        <f t="shared" si="142"/>
        <v>1350000</v>
      </c>
      <c r="AC279" s="24"/>
      <c r="AD279" s="26" t="str">
        <f t="shared" si="149"/>
        <v>NA</v>
      </c>
      <c r="AE279" s="26" t="str">
        <f t="shared" si="150"/>
        <v>NA</v>
      </c>
      <c r="AF279" s="26" t="str">
        <f t="shared" si="151"/>
        <v>NA</v>
      </c>
      <c r="AG279" s="26">
        <f t="shared" si="152"/>
        <v>0</v>
      </c>
      <c r="AH279" s="26">
        <f t="shared" si="153"/>
        <v>0</v>
      </c>
      <c r="AI279" s="26">
        <f t="shared" si="154"/>
        <v>0</v>
      </c>
      <c r="AJ279" s="26">
        <f t="shared" si="155"/>
        <v>0</v>
      </c>
      <c r="AK279" s="26">
        <f t="shared" si="156"/>
        <v>0</v>
      </c>
      <c r="AL279" s="26">
        <f t="shared" si="157"/>
        <v>0</v>
      </c>
      <c r="AM279" s="26">
        <f t="shared" si="158"/>
        <v>0</v>
      </c>
    </row>
    <row r="280" spans="1:39" ht="14.25">
      <c r="A280" s="5">
        <f t="shared" si="167"/>
        <v>271</v>
      </c>
      <c r="B280">
        <v>251.60972221919764</v>
      </c>
      <c r="C280" s="6" t="str">
        <f t="shared" si="143"/>
        <v>NA</v>
      </c>
      <c r="D280" s="7" t="str">
        <f t="shared" si="159"/>
        <v>NA</v>
      </c>
      <c r="E280" s="8" t="str">
        <f t="shared" si="144"/>
        <v>NA</v>
      </c>
      <c r="F280" s="8" t="str">
        <f t="shared" si="160"/>
        <v>NA</v>
      </c>
      <c r="G280" s="8" t="str">
        <f t="shared" si="145"/>
        <v>NA</v>
      </c>
      <c r="H280" s="8" t="str">
        <f t="shared" si="170"/>
        <v>NA</v>
      </c>
      <c r="I280" s="15" t="str">
        <f t="shared" si="161"/>
        <v>NA</v>
      </c>
      <c r="J280" s="15" t="str">
        <f t="shared" si="171"/>
        <v>NA</v>
      </c>
      <c r="K280" s="19"/>
      <c r="L280" s="8" t="str">
        <f t="shared" si="146"/>
        <v>NA</v>
      </c>
      <c r="M280" s="8" t="str">
        <f t="shared" si="172"/>
        <v>NA</v>
      </c>
      <c r="N280" s="15" t="str">
        <f t="shared" si="162"/>
        <v>NA</v>
      </c>
      <c r="O280" s="14" t="str">
        <f t="shared" si="173"/>
        <v>NA</v>
      </c>
      <c r="P280" s="8" t="str">
        <f t="shared" si="163"/>
        <v>NA</v>
      </c>
      <c r="Q280" s="13">
        <f t="shared" si="168"/>
        <v>270</v>
      </c>
      <c r="R280" s="10">
        <v>251.60972221919764</v>
      </c>
      <c r="S280" s="12">
        <f t="shared" si="169"/>
        <v>-0.09299999999999997</v>
      </c>
      <c r="T280" s="11">
        <f t="shared" si="164"/>
        <v>11185805.885157365</v>
      </c>
      <c r="U280" s="11">
        <f t="shared" si="140"/>
        <v>7136819.423601242</v>
      </c>
      <c r="V280" s="11">
        <f t="shared" si="165"/>
        <v>15000</v>
      </c>
      <c r="W280" s="11">
        <f t="shared" si="166"/>
        <v>958667.8108168383</v>
      </c>
      <c r="X280" s="10">
        <f t="shared" si="147"/>
        <v>59.61613831015752</v>
      </c>
      <c r="Y280" s="10">
        <f t="shared" si="141"/>
        <v>28424.257061778873</v>
      </c>
      <c r="AA280" s="11">
        <f t="shared" si="148"/>
        <v>5000</v>
      </c>
      <c r="AB280" s="11">
        <f t="shared" si="142"/>
        <v>1355000</v>
      </c>
      <c r="AC280" s="24"/>
      <c r="AD280" s="26" t="str">
        <f t="shared" si="149"/>
        <v>NA</v>
      </c>
      <c r="AE280" s="26" t="str">
        <f t="shared" si="150"/>
        <v>NA</v>
      </c>
      <c r="AF280" s="26" t="str">
        <f t="shared" si="151"/>
        <v>NA</v>
      </c>
      <c r="AG280" s="26">
        <f t="shared" si="152"/>
        <v>0</v>
      </c>
      <c r="AH280" s="26">
        <f t="shared" si="153"/>
        <v>0</v>
      </c>
      <c r="AI280" s="26">
        <f t="shared" si="154"/>
        <v>0</v>
      </c>
      <c r="AJ280" s="26">
        <f t="shared" si="155"/>
        <v>0</v>
      </c>
      <c r="AK280" s="26">
        <f t="shared" si="156"/>
        <v>0</v>
      </c>
      <c r="AL280" s="26">
        <f t="shared" si="157"/>
        <v>0</v>
      </c>
      <c r="AM280" s="26">
        <f t="shared" si="158"/>
        <v>0</v>
      </c>
    </row>
    <row r="281" spans="1:39" ht="14.25">
      <c r="A281" s="5">
        <f t="shared" si="167"/>
        <v>272</v>
      </c>
      <c r="B281">
        <v>265.19664721903433</v>
      </c>
      <c r="C281" s="6" t="str">
        <f t="shared" si="143"/>
        <v>NA</v>
      </c>
      <c r="D281" s="7" t="str">
        <f t="shared" si="159"/>
        <v>NA</v>
      </c>
      <c r="E281" s="8" t="str">
        <f t="shared" si="144"/>
        <v>NA</v>
      </c>
      <c r="F281" s="8" t="str">
        <f t="shared" si="160"/>
        <v>NA</v>
      </c>
      <c r="G281" s="8" t="str">
        <f t="shared" si="145"/>
        <v>NA</v>
      </c>
      <c r="H281" s="8" t="str">
        <f t="shared" si="170"/>
        <v>NA</v>
      </c>
      <c r="I281" s="15" t="str">
        <f t="shared" si="161"/>
        <v>NA</v>
      </c>
      <c r="J281" s="15" t="str">
        <f t="shared" si="171"/>
        <v>NA</v>
      </c>
      <c r="K281" s="19"/>
      <c r="L281" s="8" t="str">
        <f t="shared" si="146"/>
        <v>NA</v>
      </c>
      <c r="M281" s="8" t="str">
        <f t="shared" si="172"/>
        <v>NA</v>
      </c>
      <c r="N281" s="15" t="str">
        <f t="shared" si="162"/>
        <v>NA</v>
      </c>
      <c r="O281" s="14" t="str">
        <f t="shared" si="173"/>
        <v>NA</v>
      </c>
      <c r="P281" s="8" t="str">
        <f t="shared" si="163"/>
        <v>NA</v>
      </c>
      <c r="Q281" s="13">
        <f t="shared" si="168"/>
        <v>271</v>
      </c>
      <c r="R281" s="10">
        <v>265.19664721903433</v>
      </c>
      <c r="S281" s="12">
        <f t="shared" si="169"/>
        <v>0.0540000000000001</v>
      </c>
      <c r="T281" s="11">
        <f t="shared" si="164"/>
        <v>11330690.95872183</v>
      </c>
      <c r="U281" s="11">
        <f t="shared" si="140"/>
        <v>7538017.67247571</v>
      </c>
      <c r="V281" s="11">
        <f t="shared" si="165"/>
        <v>15000</v>
      </c>
      <c r="W281" s="11">
        <f t="shared" si="166"/>
        <v>973667.8108168383</v>
      </c>
      <c r="X281" s="10">
        <f t="shared" si="147"/>
        <v>56.56180105328038</v>
      </c>
      <c r="Y281" s="10">
        <f t="shared" si="141"/>
        <v>28480.818862832155</v>
      </c>
      <c r="AA281" s="11">
        <f t="shared" si="148"/>
        <v>5000</v>
      </c>
      <c r="AB281" s="11">
        <f t="shared" si="142"/>
        <v>1360000</v>
      </c>
      <c r="AC281" s="24"/>
      <c r="AD281" s="26" t="str">
        <f t="shared" si="149"/>
        <v>NA</v>
      </c>
      <c r="AE281" s="26" t="str">
        <f t="shared" si="150"/>
        <v>NA</v>
      </c>
      <c r="AF281" s="26" t="str">
        <f t="shared" si="151"/>
        <v>NA</v>
      </c>
      <c r="AG281" s="26">
        <f t="shared" si="152"/>
        <v>0</v>
      </c>
      <c r="AH281" s="26">
        <f t="shared" si="153"/>
        <v>0</v>
      </c>
      <c r="AI281" s="26">
        <f t="shared" si="154"/>
        <v>0</v>
      </c>
      <c r="AJ281" s="26">
        <f t="shared" si="155"/>
        <v>0</v>
      </c>
      <c r="AK281" s="26">
        <f t="shared" si="156"/>
        <v>0</v>
      </c>
      <c r="AL281" s="26">
        <f t="shared" si="157"/>
        <v>0</v>
      </c>
      <c r="AM281" s="26">
        <f t="shared" si="158"/>
        <v>0</v>
      </c>
    </row>
    <row r="282" spans="1:39" ht="14.25">
      <c r="A282" s="5">
        <f t="shared" si="167"/>
        <v>273</v>
      </c>
      <c r="B282">
        <v>252.7324047997397</v>
      </c>
      <c r="C282" s="6" t="str">
        <f t="shared" si="143"/>
        <v>NA</v>
      </c>
      <c r="D282" s="7" t="str">
        <f t="shared" si="159"/>
        <v>NA</v>
      </c>
      <c r="E282" s="8" t="str">
        <f t="shared" si="144"/>
        <v>NA</v>
      </c>
      <c r="F282" s="8" t="str">
        <f t="shared" si="160"/>
        <v>NA</v>
      </c>
      <c r="G282" s="8" t="str">
        <f t="shared" si="145"/>
        <v>NA</v>
      </c>
      <c r="H282" s="8" t="str">
        <f t="shared" si="170"/>
        <v>NA</v>
      </c>
      <c r="I282" s="15" t="str">
        <f t="shared" si="161"/>
        <v>NA</v>
      </c>
      <c r="J282" s="15" t="str">
        <f t="shared" si="171"/>
        <v>NA</v>
      </c>
      <c r="K282" s="19"/>
      <c r="L282" s="8" t="str">
        <f t="shared" si="146"/>
        <v>NA</v>
      </c>
      <c r="M282" s="8" t="str">
        <f t="shared" si="172"/>
        <v>NA</v>
      </c>
      <c r="N282" s="15" t="str">
        <f t="shared" si="162"/>
        <v>NA</v>
      </c>
      <c r="O282" s="14" t="str">
        <f t="shared" si="173"/>
        <v>NA</v>
      </c>
      <c r="P282" s="8" t="str">
        <f t="shared" si="163"/>
        <v>NA</v>
      </c>
      <c r="Q282" s="13">
        <f t="shared" si="168"/>
        <v>272</v>
      </c>
      <c r="R282" s="10">
        <v>252.7324047997397</v>
      </c>
      <c r="S282" s="12">
        <f t="shared" si="169"/>
        <v>-0.04700000000000008</v>
      </c>
      <c r="T282" s="11">
        <f t="shared" si="164"/>
        <v>11477387.095705856</v>
      </c>
      <c r="U282" s="11">
        <f t="shared" si="140"/>
        <v>7198025.8418693505</v>
      </c>
      <c r="V282" s="11">
        <f t="shared" si="165"/>
        <v>15000</v>
      </c>
      <c r="W282" s="11">
        <f t="shared" si="166"/>
        <v>988667.8108168383</v>
      </c>
      <c r="X282" s="10">
        <f t="shared" si="147"/>
        <v>59.351312752655176</v>
      </c>
      <c r="Y282" s="10">
        <f t="shared" si="141"/>
        <v>28540.17017558481</v>
      </c>
      <c r="AA282" s="11">
        <f t="shared" si="148"/>
        <v>5000</v>
      </c>
      <c r="AB282" s="11">
        <f t="shared" si="142"/>
        <v>1365000</v>
      </c>
      <c r="AC282" s="24"/>
      <c r="AD282" s="26" t="str">
        <f t="shared" si="149"/>
        <v>NA</v>
      </c>
      <c r="AE282" s="26" t="str">
        <f t="shared" si="150"/>
        <v>NA</v>
      </c>
      <c r="AF282" s="26" t="str">
        <f t="shared" si="151"/>
        <v>NA</v>
      </c>
      <c r="AG282" s="26">
        <f t="shared" si="152"/>
        <v>0</v>
      </c>
      <c r="AH282" s="26">
        <f t="shared" si="153"/>
        <v>0</v>
      </c>
      <c r="AI282" s="26">
        <f t="shared" si="154"/>
        <v>0</v>
      </c>
      <c r="AJ282" s="26">
        <f t="shared" si="155"/>
        <v>0</v>
      </c>
      <c r="AK282" s="26">
        <f t="shared" si="156"/>
        <v>0</v>
      </c>
      <c r="AL282" s="26">
        <f t="shared" si="157"/>
        <v>0</v>
      </c>
      <c r="AM282" s="26">
        <f t="shared" si="158"/>
        <v>0</v>
      </c>
    </row>
    <row r="283" spans="1:39" ht="14.25">
      <c r="A283" s="5">
        <f t="shared" si="167"/>
        <v>274</v>
      </c>
      <c r="B283">
        <v>249.69961594214283</v>
      </c>
      <c r="C283" s="6" t="str">
        <f t="shared" si="143"/>
        <v>NA</v>
      </c>
      <c r="D283" s="7" t="str">
        <f t="shared" si="159"/>
        <v>NA</v>
      </c>
      <c r="E283" s="8" t="str">
        <f t="shared" si="144"/>
        <v>NA</v>
      </c>
      <c r="F283" s="8" t="str">
        <f t="shared" si="160"/>
        <v>NA</v>
      </c>
      <c r="G283" s="8" t="str">
        <f t="shared" si="145"/>
        <v>NA</v>
      </c>
      <c r="H283" s="8" t="str">
        <f t="shared" si="170"/>
        <v>NA</v>
      </c>
      <c r="I283" s="15" t="str">
        <f t="shared" si="161"/>
        <v>NA</v>
      </c>
      <c r="J283" s="15" t="str">
        <f t="shared" si="171"/>
        <v>NA</v>
      </c>
      <c r="K283" s="19"/>
      <c r="L283" s="8" t="str">
        <f t="shared" si="146"/>
        <v>NA</v>
      </c>
      <c r="M283" s="8" t="str">
        <f t="shared" si="172"/>
        <v>NA</v>
      </c>
      <c r="N283" s="15" t="str">
        <f t="shared" si="162"/>
        <v>NA</v>
      </c>
      <c r="O283" s="14" t="str">
        <f t="shared" si="173"/>
        <v>NA</v>
      </c>
      <c r="P283" s="8" t="str">
        <f t="shared" si="163"/>
        <v>NA</v>
      </c>
      <c r="Q283" s="13">
        <f t="shared" si="168"/>
        <v>273</v>
      </c>
      <c r="R283" s="10">
        <v>249.69961594214283</v>
      </c>
      <c r="S283" s="12">
        <f t="shared" si="169"/>
        <v>-0.011999999999999974</v>
      </c>
      <c r="T283" s="11">
        <f t="shared" si="164"/>
        <v>11625916.934402177</v>
      </c>
      <c r="U283" s="11">
        <f t="shared" si="140"/>
        <v>7126469.5317669185</v>
      </c>
      <c r="V283" s="11">
        <f t="shared" si="165"/>
        <v>15000</v>
      </c>
      <c r="W283" s="11">
        <f t="shared" si="166"/>
        <v>1003667.8108168383</v>
      </c>
      <c r="X283" s="10">
        <f t="shared" si="147"/>
        <v>60.07217889944855</v>
      </c>
      <c r="Y283" s="10">
        <f t="shared" si="141"/>
        <v>28600.24235448426</v>
      </c>
      <c r="AA283" s="11">
        <f t="shared" si="148"/>
        <v>5000</v>
      </c>
      <c r="AB283" s="11">
        <f t="shared" si="142"/>
        <v>1370000</v>
      </c>
      <c r="AC283" s="24"/>
      <c r="AD283" s="26" t="str">
        <f t="shared" si="149"/>
        <v>NA</v>
      </c>
      <c r="AE283" s="26" t="str">
        <f t="shared" si="150"/>
        <v>NA</v>
      </c>
      <c r="AF283" s="26" t="str">
        <f t="shared" si="151"/>
        <v>NA</v>
      </c>
      <c r="AG283" s="26">
        <f t="shared" si="152"/>
        <v>0</v>
      </c>
      <c r="AH283" s="26">
        <f t="shared" si="153"/>
        <v>0</v>
      </c>
      <c r="AI283" s="26">
        <f t="shared" si="154"/>
        <v>0</v>
      </c>
      <c r="AJ283" s="26">
        <f t="shared" si="155"/>
        <v>0</v>
      </c>
      <c r="AK283" s="26">
        <f t="shared" si="156"/>
        <v>0</v>
      </c>
      <c r="AL283" s="26">
        <f t="shared" si="157"/>
        <v>0</v>
      </c>
      <c r="AM283" s="26">
        <f t="shared" si="158"/>
        <v>0</v>
      </c>
    </row>
    <row r="284" spans="1:39" ht="14.25">
      <c r="A284" s="5">
        <f t="shared" si="167"/>
        <v>275</v>
      </c>
      <c r="B284">
        <v>275.6683760001257</v>
      </c>
      <c r="C284" s="6" t="str">
        <f t="shared" si="143"/>
        <v>NA</v>
      </c>
      <c r="D284" s="7" t="str">
        <f t="shared" si="159"/>
        <v>NA</v>
      </c>
      <c r="E284" s="8" t="str">
        <f t="shared" si="144"/>
        <v>NA</v>
      </c>
      <c r="F284" s="8" t="str">
        <f t="shared" si="160"/>
        <v>NA</v>
      </c>
      <c r="G284" s="8" t="str">
        <f t="shared" si="145"/>
        <v>NA</v>
      </c>
      <c r="H284" s="8" t="str">
        <f t="shared" si="170"/>
        <v>NA</v>
      </c>
      <c r="I284" s="15" t="str">
        <f t="shared" si="161"/>
        <v>NA</v>
      </c>
      <c r="J284" s="15" t="str">
        <f t="shared" si="171"/>
        <v>NA</v>
      </c>
      <c r="K284" s="19"/>
      <c r="L284" s="8" t="str">
        <f t="shared" si="146"/>
        <v>NA</v>
      </c>
      <c r="M284" s="8" t="str">
        <f t="shared" si="172"/>
        <v>NA</v>
      </c>
      <c r="N284" s="15" t="str">
        <f t="shared" si="162"/>
        <v>NA</v>
      </c>
      <c r="O284" s="14" t="str">
        <f t="shared" si="173"/>
        <v>NA</v>
      </c>
      <c r="P284" s="8" t="str">
        <f t="shared" si="163"/>
        <v>NA</v>
      </c>
      <c r="Q284" s="13">
        <f t="shared" si="168"/>
        <v>274</v>
      </c>
      <c r="R284" s="10">
        <v>275.6683760001257</v>
      </c>
      <c r="S284" s="12">
        <f t="shared" si="169"/>
        <v>0.10400000000000009</v>
      </c>
      <c r="T284" s="11">
        <f t="shared" si="164"/>
        <v>11776303.396082208</v>
      </c>
      <c r="U284" s="11">
        <f t="shared" si="140"/>
        <v>7884182.363070679</v>
      </c>
      <c r="V284" s="11">
        <f t="shared" si="165"/>
        <v>15000</v>
      </c>
      <c r="W284" s="11">
        <f t="shared" si="166"/>
        <v>1018667.8108168383</v>
      </c>
      <c r="X284" s="10">
        <f t="shared" si="147"/>
        <v>54.41320552486282</v>
      </c>
      <c r="Y284" s="10">
        <f t="shared" si="141"/>
        <v>28654.655560009123</v>
      </c>
      <c r="AA284" s="11">
        <f t="shared" si="148"/>
        <v>5000</v>
      </c>
      <c r="AB284" s="11">
        <f t="shared" si="142"/>
        <v>1375000</v>
      </c>
      <c r="AC284" s="24"/>
      <c r="AD284" s="26" t="str">
        <f t="shared" si="149"/>
        <v>NA</v>
      </c>
      <c r="AE284" s="26" t="str">
        <f t="shared" si="150"/>
        <v>NA</v>
      </c>
      <c r="AF284" s="26" t="str">
        <f t="shared" si="151"/>
        <v>NA</v>
      </c>
      <c r="AG284" s="26">
        <f t="shared" si="152"/>
        <v>0</v>
      </c>
      <c r="AH284" s="26">
        <f t="shared" si="153"/>
        <v>0</v>
      </c>
      <c r="AI284" s="26">
        <f t="shared" si="154"/>
        <v>0</v>
      </c>
      <c r="AJ284" s="26">
        <f t="shared" si="155"/>
        <v>0</v>
      </c>
      <c r="AK284" s="26">
        <f t="shared" si="156"/>
        <v>0</v>
      </c>
      <c r="AL284" s="26">
        <f t="shared" si="157"/>
        <v>0</v>
      </c>
      <c r="AM284" s="26">
        <f t="shared" si="158"/>
        <v>0</v>
      </c>
    </row>
    <row r="285" spans="1:39" ht="14.25">
      <c r="A285" s="5">
        <f t="shared" si="167"/>
        <v>276</v>
      </c>
      <c r="B285">
        <v>286.9707794161308</v>
      </c>
      <c r="C285" s="6" t="str">
        <f t="shared" si="143"/>
        <v>NA</v>
      </c>
      <c r="D285" s="7" t="str">
        <f t="shared" si="159"/>
        <v>NA</v>
      </c>
      <c r="E285" s="8" t="str">
        <f t="shared" si="144"/>
        <v>NA</v>
      </c>
      <c r="F285" s="8" t="str">
        <f t="shared" si="160"/>
        <v>NA</v>
      </c>
      <c r="G285" s="8" t="str">
        <f t="shared" si="145"/>
        <v>NA</v>
      </c>
      <c r="H285" s="8" t="str">
        <f t="shared" si="170"/>
        <v>NA</v>
      </c>
      <c r="I285" s="15" t="str">
        <f t="shared" si="161"/>
        <v>NA</v>
      </c>
      <c r="J285" s="15" t="str">
        <f t="shared" si="171"/>
        <v>NA</v>
      </c>
      <c r="K285" s="19"/>
      <c r="L285" s="8" t="str">
        <f t="shared" si="146"/>
        <v>NA</v>
      </c>
      <c r="M285" s="8" t="str">
        <f t="shared" si="172"/>
        <v>NA</v>
      </c>
      <c r="N285" s="15" t="str">
        <f t="shared" si="162"/>
        <v>NA</v>
      </c>
      <c r="O285" s="14" t="str">
        <f t="shared" si="173"/>
        <v>NA</v>
      </c>
      <c r="P285" s="8" t="str">
        <f t="shared" si="163"/>
        <v>NA</v>
      </c>
      <c r="Q285" s="13">
        <f t="shared" si="168"/>
        <v>275</v>
      </c>
      <c r="R285" s="10">
        <v>286.9707794161308</v>
      </c>
      <c r="S285" s="12">
        <f t="shared" si="169"/>
        <v>0.04099999999999988</v>
      </c>
      <c r="T285" s="11">
        <f t="shared" si="164"/>
        <v>11928569.688533232</v>
      </c>
      <c r="U285" s="11">
        <f t="shared" si="140"/>
        <v>8223048.839956576</v>
      </c>
      <c r="V285" s="11">
        <f t="shared" si="165"/>
        <v>15000</v>
      </c>
      <c r="W285" s="11">
        <f t="shared" si="166"/>
        <v>1033667.8108168383</v>
      </c>
      <c r="X285" s="10">
        <f t="shared" si="147"/>
        <v>52.27013018718811</v>
      </c>
      <c r="Y285" s="10">
        <f t="shared" si="141"/>
        <v>28706.925690196313</v>
      </c>
      <c r="AA285" s="11">
        <f t="shared" si="148"/>
        <v>5000</v>
      </c>
      <c r="AB285" s="11">
        <f t="shared" si="142"/>
        <v>1380000</v>
      </c>
      <c r="AC285" s="24"/>
      <c r="AD285" s="26" t="str">
        <f t="shared" si="149"/>
        <v>NA</v>
      </c>
      <c r="AE285" s="26" t="str">
        <f t="shared" si="150"/>
        <v>NA</v>
      </c>
      <c r="AF285" s="26" t="str">
        <f t="shared" si="151"/>
        <v>NA</v>
      </c>
      <c r="AG285" s="26">
        <f t="shared" si="152"/>
        <v>0</v>
      </c>
      <c r="AH285" s="26">
        <f t="shared" si="153"/>
        <v>0</v>
      </c>
      <c r="AI285" s="26">
        <f t="shared" si="154"/>
        <v>0</v>
      </c>
      <c r="AJ285" s="26">
        <f t="shared" si="155"/>
        <v>0</v>
      </c>
      <c r="AK285" s="26">
        <f t="shared" si="156"/>
        <v>0</v>
      </c>
      <c r="AL285" s="26">
        <f t="shared" si="157"/>
        <v>0</v>
      </c>
      <c r="AM285" s="26">
        <f t="shared" si="158"/>
        <v>0</v>
      </c>
    </row>
    <row r="286" spans="1:39" ht="14.25">
      <c r="A286" s="5">
        <f t="shared" si="167"/>
        <v>277</v>
      </c>
      <c r="B286">
        <v>276.06588979831787</v>
      </c>
      <c r="C286" s="6" t="str">
        <f t="shared" si="143"/>
        <v>NA</v>
      </c>
      <c r="D286" s="7" t="str">
        <f t="shared" si="159"/>
        <v>NA</v>
      </c>
      <c r="E286" s="8" t="str">
        <f t="shared" si="144"/>
        <v>NA</v>
      </c>
      <c r="F286" s="8" t="str">
        <f t="shared" si="160"/>
        <v>NA</v>
      </c>
      <c r="G286" s="8" t="str">
        <f t="shared" si="145"/>
        <v>NA</v>
      </c>
      <c r="H286" s="8" t="str">
        <f t="shared" si="170"/>
        <v>NA</v>
      </c>
      <c r="I286" s="15" t="str">
        <f t="shared" si="161"/>
        <v>NA</v>
      </c>
      <c r="J286" s="15" t="str">
        <f t="shared" si="171"/>
        <v>NA</v>
      </c>
      <c r="K286" s="19"/>
      <c r="L286" s="8" t="str">
        <f t="shared" si="146"/>
        <v>NA</v>
      </c>
      <c r="M286" s="8" t="str">
        <f t="shared" si="172"/>
        <v>NA</v>
      </c>
      <c r="N286" s="15" t="str">
        <f t="shared" si="162"/>
        <v>NA</v>
      </c>
      <c r="O286" s="14" t="str">
        <f t="shared" si="173"/>
        <v>NA</v>
      </c>
      <c r="P286" s="8" t="str">
        <f t="shared" si="163"/>
        <v>NA</v>
      </c>
      <c r="Q286" s="13">
        <f t="shared" si="168"/>
        <v>276</v>
      </c>
      <c r="R286" s="10">
        <v>276.06588979831787</v>
      </c>
      <c r="S286" s="12">
        <f t="shared" si="169"/>
        <v>-0.037999999999999944</v>
      </c>
      <c r="T286" s="11">
        <f t="shared" si="164"/>
        <v>12082739.309639897</v>
      </c>
      <c r="U286" s="11">
        <f t="shared" si="140"/>
        <v>7925002.984038226</v>
      </c>
      <c r="V286" s="11">
        <f t="shared" si="165"/>
        <v>15000</v>
      </c>
      <c r="W286" s="11">
        <f t="shared" si="166"/>
        <v>1048667.8108168384</v>
      </c>
      <c r="X286" s="10">
        <f t="shared" si="147"/>
        <v>54.334854664436705</v>
      </c>
      <c r="Y286" s="10">
        <f t="shared" si="141"/>
        <v>28761.26054486075</v>
      </c>
      <c r="AA286" s="11">
        <f t="shared" si="148"/>
        <v>5000</v>
      </c>
      <c r="AB286" s="11">
        <f t="shared" si="142"/>
        <v>1385000</v>
      </c>
      <c r="AC286" s="24"/>
      <c r="AD286" s="26" t="str">
        <f t="shared" si="149"/>
        <v>NA</v>
      </c>
      <c r="AE286" s="26" t="str">
        <f t="shared" si="150"/>
        <v>NA</v>
      </c>
      <c r="AF286" s="26" t="str">
        <f t="shared" si="151"/>
        <v>NA</v>
      </c>
      <c r="AG286" s="26">
        <f t="shared" si="152"/>
        <v>0</v>
      </c>
      <c r="AH286" s="26">
        <f t="shared" si="153"/>
        <v>0</v>
      </c>
      <c r="AI286" s="26">
        <f t="shared" si="154"/>
        <v>0</v>
      </c>
      <c r="AJ286" s="26">
        <f t="shared" si="155"/>
        <v>0</v>
      </c>
      <c r="AK286" s="26">
        <f t="shared" si="156"/>
        <v>0</v>
      </c>
      <c r="AL286" s="26">
        <f t="shared" si="157"/>
        <v>0</v>
      </c>
      <c r="AM286" s="26">
        <f t="shared" si="158"/>
        <v>0</v>
      </c>
    </row>
    <row r="287" spans="1:39" ht="14.25">
      <c r="A287" s="5">
        <f t="shared" si="167"/>
        <v>278</v>
      </c>
      <c r="B287">
        <v>281.8632734840825</v>
      </c>
      <c r="C287" s="6" t="str">
        <f t="shared" si="143"/>
        <v>NA</v>
      </c>
      <c r="D287" s="7" t="str">
        <f t="shared" si="159"/>
        <v>NA</v>
      </c>
      <c r="E287" s="8" t="str">
        <f t="shared" si="144"/>
        <v>NA</v>
      </c>
      <c r="F287" s="8" t="str">
        <f t="shared" si="160"/>
        <v>NA</v>
      </c>
      <c r="G287" s="8" t="str">
        <f t="shared" si="145"/>
        <v>NA</v>
      </c>
      <c r="H287" s="8" t="str">
        <f t="shared" si="170"/>
        <v>NA</v>
      </c>
      <c r="I287" s="15" t="str">
        <f t="shared" si="161"/>
        <v>NA</v>
      </c>
      <c r="J287" s="15" t="str">
        <f t="shared" si="171"/>
        <v>NA</v>
      </c>
      <c r="K287" s="19"/>
      <c r="L287" s="8" t="str">
        <f t="shared" si="146"/>
        <v>NA</v>
      </c>
      <c r="M287" s="8" t="str">
        <f t="shared" si="172"/>
        <v>NA</v>
      </c>
      <c r="N287" s="15" t="str">
        <f t="shared" si="162"/>
        <v>NA</v>
      </c>
      <c r="O287" s="14" t="str">
        <f t="shared" si="173"/>
        <v>NA</v>
      </c>
      <c r="P287" s="8" t="str">
        <f t="shared" si="163"/>
        <v>NA</v>
      </c>
      <c r="Q287" s="13">
        <f t="shared" si="168"/>
        <v>277</v>
      </c>
      <c r="R287" s="10">
        <v>281.8632734840825</v>
      </c>
      <c r="S287" s="12">
        <f t="shared" si="169"/>
        <v>0.020999999999999935</v>
      </c>
      <c r="T287" s="11">
        <f t="shared" si="164"/>
        <v>12238836.051010394</v>
      </c>
      <c r="U287" s="11">
        <f t="shared" si="140"/>
        <v>8106743.0467030285</v>
      </c>
      <c r="V287" s="11">
        <f t="shared" si="165"/>
        <v>15000</v>
      </c>
      <c r="W287" s="11">
        <f t="shared" si="166"/>
        <v>1063667.8108168384</v>
      </c>
      <c r="X287" s="10">
        <f t="shared" si="147"/>
        <v>53.21729154205358</v>
      </c>
      <c r="Y287" s="10">
        <f t="shared" si="141"/>
        <v>28814.477836402802</v>
      </c>
      <c r="AA287" s="11">
        <f t="shared" si="148"/>
        <v>5000</v>
      </c>
      <c r="AB287" s="11">
        <f t="shared" si="142"/>
        <v>1390000</v>
      </c>
      <c r="AC287" s="24"/>
      <c r="AD287" s="26" t="str">
        <f t="shared" si="149"/>
        <v>NA</v>
      </c>
      <c r="AE287" s="26" t="str">
        <f t="shared" si="150"/>
        <v>NA</v>
      </c>
      <c r="AF287" s="26" t="str">
        <f t="shared" si="151"/>
        <v>NA</v>
      </c>
      <c r="AG287" s="26">
        <f t="shared" si="152"/>
        <v>0</v>
      </c>
      <c r="AH287" s="26">
        <f t="shared" si="153"/>
        <v>0</v>
      </c>
      <c r="AI287" s="26">
        <f t="shared" si="154"/>
        <v>0</v>
      </c>
      <c r="AJ287" s="26">
        <f t="shared" si="155"/>
        <v>0</v>
      </c>
      <c r="AK287" s="26">
        <f t="shared" si="156"/>
        <v>0</v>
      </c>
      <c r="AL287" s="26">
        <f t="shared" si="157"/>
        <v>0</v>
      </c>
      <c r="AM287" s="26">
        <f t="shared" si="158"/>
        <v>0</v>
      </c>
    </row>
    <row r="288" spans="1:39" ht="14.25">
      <c r="A288" s="5">
        <f t="shared" si="167"/>
        <v>279</v>
      </c>
      <c r="B288">
        <v>259.3142116053559</v>
      </c>
      <c r="C288" s="6" t="str">
        <f t="shared" si="143"/>
        <v>NA</v>
      </c>
      <c r="D288" s="7" t="str">
        <f t="shared" si="159"/>
        <v>NA</v>
      </c>
      <c r="E288" s="8" t="str">
        <f t="shared" si="144"/>
        <v>NA</v>
      </c>
      <c r="F288" s="8" t="str">
        <f t="shared" si="160"/>
        <v>NA</v>
      </c>
      <c r="G288" s="8" t="str">
        <f t="shared" si="145"/>
        <v>NA</v>
      </c>
      <c r="H288" s="8" t="str">
        <f t="shared" si="170"/>
        <v>NA</v>
      </c>
      <c r="I288" s="15" t="str">
        <f t="shared" si="161"/>
        <v>NA</v>
      </c>
      <c r="J288" s="15" t="str">
        <f t="shared" si="171"/>
        <v>NA</v>
      </c>
      <c r="K288" s="19"/>
      <c r="L288" s="8" t="str">
        <f t="shared" si="146"/>
        <v>NA</v>
      </c>
      <c r="M288" s="8" t="str">
        <f t="shared" si="172"/>
        <v>NA</v>
      </c>
      <c r="N288" s="15" t="str">
        <f t="shared" si="162"/>
        <v>NA</v>
      </c>
      <c r="O288" s="14" t="str">
        <f t="shared" si="173"/>
        <v>NA</v>
      </c>
      <c r="P288" s="8" t="str">
        <f t="shared" si="163"/>
        <v>NA</v>
      </c>
      <c r="Q288" s="13">
        <f t="shared" si="168"/>
        <v>278</v>
      </c>
      <c r="R288" s="10">
        <v>259.3142116053559</v>
      </c>
      <c r="S288" s="12">
        <f t="shared" si="169"/>
        <v>-0.08</v>
      </c>
      <c r="T288" s="11">
        <f t="shared" si="164"/>
        <v>12396884.001648024</v>
      </c>
      <c r="U288" s="11">
        <f t="shared" si="140"/>
        <v>7472003.602966786</v>
      </c>
      <c r="V288" s="11">
        <f t="shared" si="165"/>
        <v>15000</v>
      </c>
      <c r="W288" s="11">
        <f t="shared" si="166"/>
        <v>1078667.8108168384</v>
      </c>
      <c r="X288" s="10">
        <f t="shared" si="147"/>
        <v>57.844882110927806</v>
      </c>
      <c r="Y288" s="10">
        <f t="shared" si="141"/>
        <v>28872.32271851373</v>
      </c>
      <c r="AA288" s="11">
        <f t="shared" si="148"/>
        <v>5000</v>
      </c>
      <c r="AB288" s="11">
        <f t="shared" si="142"/>
        <v>1395000</v>
      </c>
      <c r="AC288" s="24"/>
      <c r="AD288" s="26" t="str">
        <f t="shared" si="149"/>
        <v>NA</v>
      </c>
      <c r="AE288" s="26" t="str">
        <f t="shared" si="150"/>
        <v>NA</v>
      </c>
      <c r="AF288" s="26" t="str">
        <f t="shared" si="151"/>
        <v>NA</v>
      </c>
      <c r="AG288" s="26">
        <f t="shared" si="152"/>
        <v>0</v>
      </c>
      <c r="AH288" s="26">
        <f t="shared" si="153"/>
        <v>0</v>
      </c>
      <c r="AI288" s="26">
        <f t="shared" si="154"/>
        <v>0</v>
      </c>
      <c r="AJ288" s="26">
        <f t="shared" si="155"/>
        <v>0</v>
      </c>
      <c r="AK288" s="26">
        <f t="shared" si="156"/>
        <v>0</v>
      </c>
      <c r="AL288" s="26">
        <f t="shared" si="157"/>
        <v>0</v>
      </c>
      <c r="AM288" s="26">
        <f t="shared" si="158"/>
        <v>0</v>
      </c>
    </row>
    <row r="289" spans="1:39" ht="14.25">
      <c r="A289" s="5">
        <f t="shared" si="167"/>
        <v>280</v>
      </c>
      <c r="B289">
        <v>247.64507208311488</v>
      </c>
      <c r="C289" s="6" t="str">
        <f t="shared" si="143"/>
        <v>NA</v>
      </c>
      <c r="D289" s="7" t="str">
        <f t="shared" si="159"/>
        <v>NA</v>
      </c>
      <c r="E289" s="8" t="str">
        <f t="shared" si="144"/>
        <v>NA</v>
      </c>
      <c r="F289" s="8" t="str">
        <f t="shared" si="160"/>
        <v>NA</v>
      </c>
      <c r="G289" s="8" t="str">
        <f t="shared" si="145"/>
        <v>NA</v>
      </c>
      <c r="H289" s="8" t="str">
        <f t="shared" si="170"/>
        <v>NA</v>
      </c>
      <c r="I289" s="15" t="str">
        <f t="shared" si="161"/>
        <v>NA</v>
      </c>
      <c r="J289" s="15" t="str">
        <f t="shared" si="171"/>
        <v>NA</v>
      </c>
      <c r="K289" s="19"/>
      <c r="L289" s="8" t="str">
        <f t="shared" si="146"/>
        <v>NA</v>
      </c>
      <c r="M289" s="8" t="str">
        <f t="shared" si="172"/>
        <v>NA</v>
      </c>
      <c r="N289" s="15" t="str">
        <f t="shared" si="162"/>
        <v>NA</v>
      </c>
      <c r="O289" s="14" t="str">
        <f t="shared" si="173"/>
        <v>NA</v>
      </c>
      <c r="P289" s="8" t="str">
        <f t="shared" si="163"/>
        <v>NA</v>
      </c>
      <c r="Q289" s="13">
        <f t="shared" si="168"/>
        <v>279</v>
      </c>
      <c r="R289" s="10">
        <v>247.64507208311488</v>
      </c>
      <c r="S289" s="12">
        <f t="shared" si="169"/>
        <v>-0.04500000000000009</v>
      </c>
      <c r="T289" s="11">
        <f t="shared" si="164"/>
        <v>12556907.551668625</v>
      </c>
      <c r="U289" s="11">
        <f t="shared" si="140"/>
        <v>7150088.440833281</v>
      </c>
      <c r="V289" s="11">
        <f t="shared" si="165"/>
        <v>15000</v>
      </c>
      <c r="W289" s="11">
        <f t="shared" si="166"/>
        <v>1093667.8108168384</v>
      </c>
      <c r="X289" s="10">
        <f t="shared" si="147"/>
        <v>60.5705571842176</v>
      </c>
      <c r="Y289" s="10">
        <f t="shared" si="141"/>
        <v>28932.89327569795</v>
      </c>
      <c r="AA289" s="11">
        <f t="shared" si="148"/>
        <v>5000</v>
      </c>
      <c r="AB289" s="11">
        <f t="shared" si="142"/>
        <v>1400000</v>
      </c>
      <c r="AC289" s="24"/>
      <c r="AD289" s="26" t="str">
        <f t="shared" si="149"/>
        <v>NA</v>
      </c>
      <c r="AE289" s="26" t="str">
        <f t="shared" si="150"/>
        <v>NA</v>
      </c>
      <c r="AF289" s="26" t="str">
        <f t="shared" si="151"/>
        <v>NA</v>
      </c>
      <c r="AG289" s="26">
        <f t="shared" si="152"/>
        <v>0</v>
      </c>
      <c r="AH289" s="26">
        <f t="shared" si="153"/>
        <v>0</v>
      </c>
      <c r="AI289" s="26">
        <f t="shared" si="154"/>
        <v>0</v>
      </c>
      <c r="AJ289" s="26">
        <f t="shared" si="155"/>
        <v>0</v>
      </c>
      <c r="AK289" s="26">
        <f t="shared" si="156"/>
        <v>0</v>
      </c>
      <c r="AL289" s="26">
        <f t="shared" si="157"/>
        <v>0</v>
      </c>
      <c r="AM289" s="26">
        <f t="shared" si="158"/>
        <v>0</v>
      </c>
    </row>
    <row r="290" spans="1:39" ht="14.25">
      <c r="A290" s="5">
        <f t="shared" si="167"/>
        <v>281</v>
      </c>
      <c r="B290">
        <v>266.9613877055979</v>
      </c>
      <c r="C290" s="6" t="str">
        <f t="shared" si="143"/>
        <v>NA</v>
      </c>
      <c r="D290" s="7" t="str">
        <f t="shared" si="159"/>
        <v>NA</v>
      </c>
      <c r="E290" s="8" t="str">
        <f t="shared" si="144"/>
        <v>NA</v>
      </c>
      <c r="F290" s="8" t="str">
        <f t="shared" si="160"/>
        <v>NA</v>
      </c>
      <c r="G290" s="8" t="str">
        <f t="shared" si="145"/>
        <v>NA</v>
      </c>
      <c r="H290" s="8" t="str">
        <f t="shared" si="170"/>
        <v>NA</v>
      </c>
      <c r="I290" s="15" t="str">
        <f t="shared" si="161"/>
        <v>NA</v>
      </c>
      <c r="J290" s="15" t="str">
        <f t="shared" si="171"/>
        <v>NA</v>
      </c>
      <c r="K290" s="19"/>
      <c r="L290" s="8" t="str">
        <f t="shared" si="146"/>
        <v>NA</v>
      </c>
      <c r="M290" s="8" t="str">
        <f t="shared" si="172"/>
        <v>NA</v>
      </c>
      <c r="N290" s="15" t="str">
        <f t="shared" si="162"/>
        <v>NA</v>
      </c>
      <c r="O290" s="14" t="str">
        <f t="shared" si="173"/>
        <v>NA</v>
      </c>
      <c r="P290" s="8" t="str">
        <f t="shared" si="163"/>
        <v>NA</v>
      </c>
      <c r="Q290" s="13">
        <f t="shared" si="168"/>
        <v>280</v>
      </c>
      <c r="R290" s="10">
        <v>266.9613877055979</v>
      </c>
      <c r="S290" s="12">
        <f t="shared" si="169"/>
        <v>0.07800000000000011</v>
      </c>
      <c r="T290" s="11">
        <f t="shared" si="164"/>
        <v>12718931.396064484</v>
      </c>
      <c r="U290" s="11">
        <f t="shared" si="140"/>
        <v>7723965.3392182775</v>
      </c>
      <c r="V290" s="11">
        <f t="shared" si="165"/>
        <v>15000</v>
      </c>
      <c r="W290" s="11">
        <f t="shared" si="166"/>
        <v>1108667.8108168384</v>
      </c>
      <c r="X290" s="10">
        <f t="shared" si="147"/>
        <v>56.18790091300333</v>
      </c>
      <c r="Y290" s="10">
        <f t="shared" si="141"/>
        <v>28989.08117661095</v>
      </c>
      <c r="AA290" s="11">
        <f t="shared" si="148"/>
        <v>5000</v>
      </c>
      <c r="AB290" s="11">
        <f t="shared" si="142"/>
        <v>1405000</v>
      </c>
      <c r="AC290" s="24"/>
      <c r="AD290" s="26" t="str">
        <f t="shared" si="149"/>
        <v>NA</v>
      </c>
      <c r="AE290" s="26" t="str">
        <f t="shared" si="150"/>
        <v>NA</v>
      </c>
      <c r="AF290" s="26" t="str">
        <f t="shared" si="151"/>
        <v>NA</v>
      </c>
      <c r="AG290" s="26">
        <f t="shared" si="152"/>
        <v>0</v>
      </c>
      <c r="AH290" s="26">
        <f t="shared" si="153"/>
        <v>0</v>
      </c>
      <c r="AI290" s="26">
        <f t="shared" si="154"/>
        <v>0</v>
      </c>
      <c r="AJ290" s="26">
        <f t="shared" si="155"/>
        <v>0</v>
      </c>
      <c r="AK290" s="26">
        <f t="shared" si="156"/>
        <v>0</v>
      </c>
      <c r="AL290" s="26">
        <f t="shared" si="157"/>
        <v>0</v>
      </c>
      <c r="AM290" s="26">
        <f t="shared" si="158"/>
        <v>0</v>
      </c>
    </row>
    <row r="291" spans="1:39" ht="14.25">
      <c r="A291" s="5">
        <f t="shared" si="167"/>
        <v>282</v>
      </c>
      <c r="B291">
        <v>300.59852255650316</v>
      </c>
      <c r="C291" s="6" t="str">
        <f t="shared" si="143"/>
        <v>NA</v>
      </c>
      <c r="D291" s="7" t="str">
        <f t="shared" si="159"/>
        <v>NA</v>
      </c>
      <c r="E291" s="8" t="str">
        <f t="shared" si="144"/>
        <v>NA</v>
      </c>
      <c r="F291" s="8" t="str">
        <f t="shared" si="160"/>
        <v>NA</v>
      </c>
      <c r="G291" s="8" t="str">
        <f t="shared" si="145"/>
        <v>NA</v>
      </c>
      <c r="H291" s="8" t="str">
        <f t="shared" si="170"/>
        <v>NA</v>
      </c>
      <c r="I291" s="15" t="str">
        <f t="shared" si="161"/>
        <v>NA</v>
      </c>
      <c r="J291" s="15" t="str">
        <f t="shared" si="171"/>
        <v>NA</v>
      </c>
      <c r="K291" s="19"/>
      <c r="L291" s="8" t="str">
        <f t="shared" si="146"/>
        <v>NA</v>
      </c>
      <c r="M291" s="8" t="str">
        <f t="shared" si="172"/>
        <v>NA</v>
      </c>
      <c r="N291" s="15" t="str">
        <f t="shared" si="162"/>
        <v>NA</v>
      </c>
      <c r="O291" s="14" t="str">
        <f t="shared" si="173"/>
        <v>NA</v>
      </c>
      <c r="P291" s="8" t="str">
        <f t="shared" si="163"/>
        <v>NA</v>
      </c>
      <c r="Q291" s="13">
        <f t="shared" si="168"/>
        <v>281</v>
      </c>
      <c r="R291" s="10">
        <v>300.59852255650316</v>
      </c>
      <c r="S291" s="12">
        <f t="shared" si="169"/>
        <v>0.1259999999999998</v>
      </c>
      <c r="T291" s="11">
        <f t="shared" si="164"/>
        <v>12882980.538515287</v>
      </c>
      <c r="U291" s="11">
        <f t="shared" si="140"/>
        <v>8714074.971959779</v>
      </c>
      <c r="V291" s="11">
        <f t="shared" si="165"/>
        <v>15000</v>
      </c>
      <c r="W291" s="11">
        <f t="shared" si="166"/>
        <v>1123667.8108168384</v>
      </c>
      <c r="X291" s="10">
        <f t="shared" si="147"/>
        <v>49.900444860571355</v>
      </c>
      <c r="Y291" s="10">
        <f t="shared" si="141"/>
        <v>29038.98162147152</v>
      </c>
      <c r="AA291" s="11">
        <f t="shared" si="148"/>
        <v>5000</v>
      </c>
      <c r="AB291" s="11">
        <f t="shared" si="142"/>
        <v>1410000</v>
      </c>
      <c r="AC291" s="24"/>
      <c r="AD291" s="26" t="str">
        <f t="shared" si="149"/>
        <v>NA</v>
      </c>
      <c r="AE291" s="26" t="str">
        <f t="shared" si="150"/>
        <v>NA</v>
      </c>
      <c r="AF291" s="26" t="str">
        <f t="shared" si="151"/>
        <v>NA</v>
      </c>
      <c r="AG291" s="26">
        <f t="shared" si="152"/>
        <v>0</v>
      </c>
      <c r="AH291" s="26">
        <f t="shared" si="153"/>
        <v>0</v>
      </c>
      <c r="AI291" s="26">
        <f t="shared" si="154"/>
        <v>0</v>
      </c>
      <c r="AJ291" s="26">
        <f t="shared" si="155"/>
        <v>0</v>
      </c>
      <c r="AK291" s="26">
        <f t="shared" si="156"/>
        <v>0</v>
      </c>
      <c r="AL291" s="26">
        <f t="shared" si="157"/>
        <v>0</v>
      </c>
      <c r="AM291" s="26">
        <f t="shared" si="158"/>
        <v>0</v>
      </c>
    </row>
    <row r="292" spans="1:39" ht="14.25">
      <c r="A292" s="5">
        <f t="shared" si="167"/>
        <v>283</v>
      </c>
      <c r="B292">
        <v>314.4260545941023</v>
      </c>
      <c r="C292" s="6" t="str">
        <f t="shared" si="143"/>
        <v>NA</v>
      </c>
      <c r="D292" s="7" t="str">
        <f t="shared" si="159"/>
        <v>NA</v>
      </c>
      <c r="E292" s="8" t="str">
        <f t="shared" si="144"/>
        <v>NA</v>
      </c>
      <c r="F292" s="8" t="str">
        <f t="shared" si="160"/>
        <v>NA</v>
      </c>
      <c r="G292" s="8" t="str">
        <f t="shared" si="145"/>
        <v>NA</v>
      </c>
      <c r="H292" s="8" t="str">
        <f t="shared" si="170"/>
        <v>NA</v>
      </c>
      <c r="I292" s="15" t="str">
        <f t="shared" si="161"/>
        <v>NA</v>
      </c>
      <c r="J292" s="15" t="str">
        <f t="shared" si="171"/>
        <v>NA</v>
      </c>
      <c r="K292" s="19"/>
      <c r="L292" s="8" t="str">
        <f t="shared" si="146"/>
        <v>NA</v>
      </c>
      <c r="M292" s="8" t="str">
        <f t="shared" si="172"/>
        <v>NA</v>
      </c>
      <c r="N292" s="15" t="str">
        <f t="shared" si="162"/>
        <v>NA</v>
      </c>
      <c r="O292" s="14" t="str">
        <f t="shared" si="173"/>
        <v>NA</v>
      </c>
      <c r="P292" s="8" t="str">
        <f t="shared" si="163"/>
        <v>NA</v>
      </c>
      <c r="Q292" s="13">
        <f t="shared" si="168"/>
        <v>282</v>
      </c>
      <c r="R292" s="10">
        <v>314.4260545941023</v>
      </c>
      <c r="S292" s="12">
        <f t="shared" si="169"/>
        <v>0.046000000000000034</v>
      </c>
      <c r="T292" s="11">
        <f t="shared" si="164"/>
        <v>13049080.295246733</v>
      </c>
      <c r="U292" s="11">
        <f t="shared" si="140"/>
        <v>9130612.42066993</v>
      </c>
      <c r="V292" s="11">
        <f t="shared" si="165"/>
        <v>15000</v>
      </c>
      <c r="W292" s="11">
        <f t="shared" si="166"/>
        <v>1138667.8108168384</v>
      </c>
      <c r="X292" s="10">
        <f t="shared" si="147"/>
        <v>47.705970229991735</v>
      </c>
      <c r="Y292" s="10">
        <f t="shared" si="141"/>
        <v>29086.687591701513</v>
      </c>
      <c r="AA292" s="11">
        <f t="shared" si="148"/>
        <v>5000</v>
      </c>
      <c r="AB292" s="11">
        <f t="shared" si="142"/>
        <v>1415000</v>
      </c>
      <c r="AC292" s="24"/>
      <c r="AD292" s="26" t="str">
        <f t="shared" si="149"/>
        <v>NA</v>
      </c>
      <c r="AE292" s="26" t="str">
        <f t="shared" si="150"/>
        <v>NA</v>
      </c>
      <c r="AF292" s="26" t="str">
        <f t="shared" si="151"/>
        <v>NA</v>
      </c>
      <c r="AG292" s="26">
        <f t="shared" si="152"/>
        <v>0</v>
      </c>
      <c r="AH292" s="26">
        <f t="shared" si="153"/>
        <v>0</v>
      </c>
      <c r="AI292" s="26">
        <f t="shared" si="154"/>
        <v>0</v>
      </c>
      <c r="AJ292" s="26">
        <f t="shared" si="155"/>
        <v>0</v>
      </c>
      <c r="AK292" s="26">
        <f t="shared" si="156"/>
        <v>0</v>
      </c>
      <c r="AL292" s="26">
        <f t="shared" si="157"/>
        <v>0</v>
      </c>
      <c r="AM292" s="26">
        <f t="shared" si="158"/>
        <v>0</v>
      </c>
    </row>
    <row r="293" spans="1:39" ht="14.25">
      <c r="A293" s="5">
        <f t="shared" si="167"/>
        <v>284</v>
      </c>
      <c r="B293">
        <v>359.703406455653</v>
      </c>
      <c r="C293" s="6" t="str">
        <f t="shared" si="143"/>
        <v>NA</v>
      </c>
      <c r="D293" s="7" t="str">
        <f t="shared" si="159"/>
        <v>NA</v>
      </c>
      <c r="E293" s="8" t="str">
        <f t="shared" si="144"/>
        <v>NA</v>
      </c>
      <c r="F293" s="8" t="str">
        <f t="shared" si="160"/>
        <v>NA</v>
      </c>
      <c r="G293" s="8" t="str">
        <f t="shared" si="145"/>
        <v>NA</v>
      </c>
      <c r="H293" s="8" t="str">
        <f t="shared" si="170"/>
        <v>NA</v>
      </c>
      <c r="I293" s="15" t="str">
        <f t="shared" si="161"/>
        <v>NA</v>
      </c>
      <c r="J293" s="15" t="str">
        <f t="shared" si="171"/>
        <v>NA</v>
      </c>
      <c r="K293" s="19"/>
      <c r="L293" s="8" t="str">
        <f t="shared" si="146"/>
        <v>NA</v>
      </c>
      <c r="M293" s="8" t="str">
        <f t="shared" si="172"/>
        <v>NA</v>
      </c>
      <c r="N293" s="15" t="str">
        <f t="shared" si="162"/>
        <v>NA</v>
      </c>
      <c r="O293" s="14" t="str">
        <f t="shared" si="173"/>
        <v>NA</v>
      </c>
      <c r="P293" s="8" t="str">
        <f t="shared" si="163"/>
        <v>NA</v>
      </c>
      <c r="Q293" s="13">
        <f t="shared" si="168"/>
        <v>283</v>
      </c>
      <c r="R293" s="10">
        <v>359.703406455653</v>
      </c>
      <c r="S293" s="12">
        <f t="shared" si="169"/>
        <v>0.14399999999999988</v>
      </c>
      <c r="T293" s="11">
        <f t="shared" si="164"/>
        <v>13217256.298937311</v>
      </c>
      <c r="U293" s="11">
        <f t="shared" si="140"/>
        <v>10462580.6092464</v>
      </c>
      <c r="V293" s="11">
        <f t="shared" si="165"/>
        <v>15000</v>
      </c>
      <c r="W293" s="11">
        <f t="shared" si="166"/>
        <v>1153667.8108168384</v>
      </c>
      <c r="X293" s="10">
        <f t="shared" si="147"/>
        <v>41.70102292831446</v>
      </c>
      <c r="Y293" s="10">
        <f t="shared" si="141"/>
        <v>29128.38861462983</v>
      </c>
      <c r="AA293" s="11">
        <f t="shared" si="148"/>
        <v>5000</v>
      </c>
      <c r="AB293" s="11">
        <f t="shared" si="142"/>
        <v>1420000</v>
      </c>
      <c r="AC293" s="24"/>
      <c r="AD293" s="26" t="str">
        <f t="shared" si="149"/>
        <v>NA</v>
      </c>
      <c r="AE293" s="26" t="str">
        <f t="shared" si="150"/>
        <v>NA</v>
      </c>
      <c r="AF293" s="26" t="str">
        <f t="shared" si="151"/>
        <v>NA</v>
      </c>
      <c r="AG293" s="26">
        <f t="shared" si="152"/>
        <v>0</v>
      </c>
      <c r="AH293" s="26">
        <f t="shared" si="153"/>
        <v>0</v>
      </c>
      <c r="AI293" s="26">
        <f t="shared" si="154"/>
        <v>0</v>
      </c>
      <c r="AJ293" s="26">
        <f t="shared" si="155"/>
        <v>0</v>
      </c>
      <c r="AK293" s="26">
        <f t="shared" si="156"/>
        <v>0</v>
      </c>
      <c r="AL293" s="26">
        <f t="shared" si="157"/>
        <v>0</v>
      </c>
      <c r="AM293" s="26">
        <f t="shared" si="158"/>
        <v>0</v>
      </c>
    </row>
    <row r="294" spans="1:39" ht="14.25">
      <c r="A294" s="5">
        <f t="shared" si="167"/>
        <v>285</v>
      </c>
      <c r="B294">
        <v>375.89005974615736</v>
      </c>
      <c r="C294" s="6" t="str">
        <f t="shared" si="143"/>
        <v>NA</v>
      </c>
      <c r="D294" s="7" t="str">
        <f t="shared" si="159"/>
        <v>NA</v>
      </c>
      <c r="E294" s="8" t="str">
        <f t="shared" si="144"/>
        <v>NA</v>
      </c>
      <c r="F294" s="8" t="str">
        <f t="shared" si="160"/>
        <v>NA</v>
      </c>
      <c r="G294" s="8" t="str">
        <f t="shared" si="145"/>
        <v>NA</v>
      </c>
      <c r="H294" s="8" t="str">
        <f t="shared" si="170"/>
        <v>NA</v>
      </c>
      <c r="I294" s="15" t="str">
        <f t="shared" si="161"/>
        <v>NA</v>
      </c>
      <c r="J294" s="15" t="str">
        <f t="shared" si="171"/>
        <v>NA</v>
      </c>
      <c r="K294" s="19"/>
      <c r="L294" s="8" t="str">
        <f t="shared" si="146"/>
        <v>NA</v>
      </c>
      <c r="M294" s="8" t="str">
        <f t="shared" si="172"/>
        <v>NA</v>
      </c>
      <c r="N294" s="15" t="str">
        <f t="shared" si="162"/>
        <v>NA</v>
      </c>
      <c r="O294" s="14" t="str">
        <f t="shared" si="173"/>
        <v>NA</v>
      </c>
      <c r="P294" s="8" t="str">
        <f t="shared" si="163"/>
        <v>NA</v>
      </c>
      <c r="Q294" s="13">
        <f t="shared" si="168"/>
        <v>284</v>
      </c>
      <c r="R294" s="10">
        <v>375.89005974615736</v>
      </c>
      <c r="S294" s="12">
        <f t="shared" si="169"/>
        <v>0.04499999999999991</v>
      </c>
      <c r="T294" s="11">
        <f t="shared" si="164"/>
        <v>13387534.50267403</v>
      </c>
      <c r="U294" s="11">
        <f t="shared" si="140"/>
        <v>10949071.736662487</v>
      </c>
      <c r="V294" s="11">
        <f t="shared" si="165"/>
        <v>15000</v>
      </c>
      <c r="W294" s="11">
        <f t="shared" si="166"/>
        <v>1168667.8108168384</v>
      </c>
      <c r="X294" s="10">
        <f t="shared" si="147"/>
        <v>39.90528509886551</v>
      </c>
      <c r="Y294" s="10">
        <f t="shared" si="141"/>
        <v>29168.293899728695</v>
      </c>
      <c r="AA294" s="11">
        <f t="shared" si="148"/>
        <v>5000</v>
      </c>
      <c r="AB294" s="11">
        <f t="shared" si="142"/>
        <v>1425000</v>
      </c>
      <c r="AC294" s="24"/>
      <c r="AD294" s="26" t="str">
        <f t="shared" si="149"/>
        <v>NA</v>
      </c>
      <c r="AE294" s="26" t="str">
        <f t="shared" si="150"/>
        <v>NA</v>
      </c>
      <c r="AF294" s="26" t="str">
        <f t="shared" si="151"/>
        <v>NA</v>
      </c>
      <c r="AG294" s="26">
        <f t="shared" si="152"/>
        <v>0</v>
      </c>
      <c r="AH294" s="26">
        <f t="shared" si="153"/>
        <v>0</v>
      </c>
      <c r="AI294" s="26">
        <f t="shared" si="154"/>
        <v>0</v>
      </c>
      <c r="AJ294" s="26">
        <f t="shared" si="155"/>
        <v>0</v>
      </c>
      <c r="AK294" s="26">
        <f t="shared" si="156"/>
        <v>0</v>
      </c>
      <c r="AL294" s="26">
        <f t="shared" si="157"/>
        <v>0</v>
      </c>
      <c r="AM294" s="26">
        <f t="shared" si="158"/>
        <v>0</v>
      </c>
    </row>
    <row r="295" spans="1:39" ht="14.25">
      <c r="A295" s="5">
        <f t="shared" si="167"/>
        <v>286</v>
      </c>
      <c r="B295">
        <v>412.7272856012808</v>
      </c>
      <c r="C295" s="6" t="str">
        <f t="shared" si="143"/>
        <v>NA</v>
      </c>
      <c r="D295" s="7" t="str">
        <f t="shared" si="159"/>
        <v>NA</v>
      </c>
      <c r="E295" s="8" t="str">
        <f t="shared" si="144"/>
        <v>NA</v>
      </c>
      <c r="F295" s="8" t="str">
        <f t="shared" si="160"/>
        <v>NA</v>
      </c>
      <c r="G295" s="8" t="str">
        <f t="shared" si="145"/>
        <v>NA</v>
      </c>
      <c r="H295" s="8" t="str">
        <f t="shared" si="170"/>
        <v>NA</v>
      </c>
      <c r="I295" s="15" t="str">
        <f t="shared" si="161"/>
        <v>NA</v>
      </c>
      <c r="J295" s="15" t="str">
        <f t="shared" si="171"/>
        <v>NA</v>
      </c>
      <c r="K295" s="19"/>
      <c r="L295" s="8" t="str">
        <f t="shared" si="146"/>
        <v>NA</v>
      </c>
      <c r="M295" s="8" t="str">
        <f t="shared" si="172"/>
        <v>NA</v>
      </c>
      <c r="N295" s="15" t="str">
        <f t="shared" si="162"/>
        <v>NA</v>
      </c>
      <c r="O295" s="14" t="str">
        <f t="shared" si="173"/>
        <v>NA</v>
      </c>
      <c r="P295" s="8" t="str">
        <f t="shared" si="163"/>
        <v>NA</v>
      </c>
      <c r="Q295" s="13">
        <f t="shared" si="168"/>
        <v>285</v>
      </c>
      <c r="R295" s="10">
        <v>412.7272856012808</v>
      </c>
      <c r="S295" s="12">
        <f t="shared" si="169"/>
        <v>0.09800000000000007</v>
      </c>
      <c r="T295" s="11">
        <f t="shared" si="164"/>
        <v>13559941.183957454</v>
      </c>
      <c r="U295" s="11">
        <f t="shared" si="140"/>
        <v>12038550.766855411</v>
      </c>
      <c r="V295" s="11">
        <f t="shared" si="165"/>
        <v>15000</v>
      </c>
      <c r="W295" s="11">
        <f t="shared" si="166"/>
        <v>1183667.8108168384</v>
      </c>
      <c r="X295" s="10">
        <f t="shared" si="147"/>
        <v>36.343611201152555</v>
      </c>
      <c r="Y295" s="10">
        <f t="shared" si="141"/>
        <v>29204.637510929846</v>
      </c>
      <c r="AA295" s="11">
        <f t="shared" si="148"/>
        <v>5000</v>
      </c>
      <c r="AB295" s="11">
        <f t="shared" si="142"/>
        <v>1430000</v>
      </c>
      <c r="AC295" s="24"/>
      <c r="AD295" s="26" t="str">
        <f t="shared" si="149"/>
        <v>NA</v>
      </c>
      <c r="AE295" s="26" t="str">
        <f t="shared" si="150"/>
        <v>NA</v>
      </c>
      <c r="AF295" s="26" t="str">
        <f t="shared" si="151"/>
        <v>NA</v>
      </c>
      <c r="AG295" s="26">
        <f t="shared" si="152"/>
        <v>0</v>
      </c>
      <c r="AH295" s="26">
        <f t="shared" si="153"/>
        <v>0</v>
      </c>
      <c r="AI295" s="26">
        <f t="shared" si="154"/>
        <v>0</v>
      </c>
      <c r="AJ295" s="26">
        <f t="shared" si="155"/>
        <v>0</v>
      </c>
      <c r="AK295" s="26">
        <f t="shared" si="156"/>
        <v>0</v>
      </c>
      <c r="AL295" s="26">
        <f t="shared" si="157"/>
        <v>0</v>
      </c>
      <c r="AM295" s="26">
        <f t="shared" si="158"/>
        <v>0</v>
      </c>
    </row>
    <row r="296" spans="1:39" ht="14.25">
      <c r="A296" s="5">
        <f t="shared" si="167"/>
        <v>287</v>
      </c>
      <c r="B296">
        <v>428.4109224541295</v>
      </c>
      <c r="C296" s="6" t="str">
        <f t="shared" si="143"/>
        <v>NA</v>
      </c>
      <c r="D296" s="7" t="str">
        <f t="shared" si="159"/>
        <v>NA</v>
      </c>
      <c r="E296" s="8" t="str">
        <f t="shared" si="144"/>
        <v>NA</v>
      </c>
      <c r="F296" s="8" t="str">
        <f t="shared" si="160"/>
        <v>NA</v>
      </c>
      <c r="G296" s="8" t="str">
        <f t="shared" si="145"/>
        <v>NA</v>
      </c>
      <c r="H296" s="8" t="str">
        <f t="shared" si="170"/>
        <v>NA</v>
      </c>
      <c r="I296" s="15" t="str">
        <f t="shared" si="161"/>
        <v>NA</v>
      </c>
      <c r="J296" s="15" t="str">
        <f t="shared" si="171"/>
        <v>NA</v>
      </c>
      <c r="K296" s="19"/>
      <c r="L296" s="8" t="str">
        <f t="shared" si="146"/>
        <v>NA</v>
      </c>
      <c r="M296" s="8" t="str">
        <f t="shared" si="172"/>
        <v>NA</v>
      </c>
      <c r="N296" s="15" t="str">
        <f t="shared" si="162"/>
        <v>NA</v>
      </c>
      <c r="O296" s="14" t="str">
        <f t="shared" si="173"/>
        <v>NA</v>
      </c>
      <c r="P296" s="8" t="str">
        <f t="shared" si="163"/>
        <v>NA</v>
      </c>
      <c r="Q296" s="13">
        <f t="shared" si="168"/>
        <v>286</v>
      </c>
      <c r="R296" s="10">
        <v>428.4109224541295</v>
      </c>
      <c r="S296" s="12">
        <f t="shared" si="169"/>
        <v>0.03800000000000002</v>
      </c>
      <c r="T296" s="11">
        <f t="shared" si="164"/>
        <v>13734502.948756924</v>
      </c>
      <c r="U296" s="11">
        <f t="shared" si="140"/>
        <v>12511585.695995918</v>
      </c>
      <c r="V296" s="11">
        <f t="shared" si="165"/>
        <v>15000</v>
      </c>
      <c r="W296" s="11">
        <f t="shared" si="166"/>
        <v>1198667.8108168384</v>
      </c>
      <c r="X296" s="10">
        <f t="shared" si="147"/>
        <v>35.0131129105516</v>
      </c>
      <c r="Y296" s="10">
        <f t="shared" si="141"/>
        <v>29239.650623840396</v>
      </c>
      <c r="AA296" s="11">
        <f t="shared" si="148"/>
        <v>5000</v>
      </c>
      <c r="AB296" s="11">
        <f t="shared" si="142"/>
        <v>1435000</v>
      </c>
      <c r="AC296" s="24"/>
      <c r="AD296" s="26" t="str">
        <f t="shared" si="149"/>
        <v>NA</v>
      </c>
      <c r="AE296" s="26" t="str">
        <f t="shared" si="150"/>
        <v>NA</v>
      </c>
      <c r="AF296" s="26" t="str">
        <f t="shared" si="151"/>
        <v>NA</v>
      </c>
      <c r="AG296" s="26">
        <f t="shared" si="152"/>
        <v>0</v>
      </c>
      <c r="AH296" s="26">
        <f t="shared" si="153"/>
        <v>0</v>
      </c>
      <c r="AI296" s="26">
        <f t="shared" si="154"/>
        <v>0</v>
      </c>
      <c r="AJ296" s="26">
        <f t="shared" si="155"/>
        <v>0</v>
      </c>
      <c r="AK296" s="26">
        <f t="shared" si="156"/>
        <v>0</v>
      </c>
      <c r="AL296" s="26">
        <f t="shared" si="157"/>
        <v>0</v>
      </c>
      <c r="AM296" s="26">
        <f t="shared" si="158"/>
        <v>0</v>
      </c>
    </row>
    <row r="297" spans="1:39" ht="14.25">
      <c r="A297" s="5">
        <f t="shared" si="167"/>
        <v>288</v>
      </c>
      <c r="B297">
        <v>498.6703137366067</v>
      </c>
      <c r="C297" s="6" t="str">
        <f t="shared" si="143"/>
        <v>NA</v>
      </c>
      <c r="D297" s="7" t="str">
        <f t="shared" si="159"/>
        <v>NA</v>
      </c>
      <c r="E297" s="8" t="str">
        <f t="shared" si="144"/>
        <v>NA</v>
      </c>
      <c r="F297" s="8" t="str">
        <f t="shared" si="160"/>
        <v>NA</v>
      </c>
      <c r="G297" s="8" t="str">
        <f t="shared" si="145"/>
        <v>NA</v>
      </c>
      <c r="H297" s="8" t="str">
        <f t="shared" si="170"/>
        <v>NA</v>
      </c>
      <c r="I297" s="15" t="str">
        <f t="shared" si="161"/>
        <v>NA</v>
      </c>
      <c r="J297" s="15" t="str">
        <f t="shared" si="171"/>
        <v>NA</v>
      </c>
      <c r="K297" s="19"/>
      <c r="L297" s="8" t="str">
        <f t="shared" si="146"/>
        <v>NA</v>
      </c>
      <c r="M297" s="8" t="str">
        <f t="shared" si="172"/>
        <v>NA</v>
      </c>
      <c r="N297" s="15" t="str">
        <f t="shared" si="162"/>
        <v>NA</v>
      </c>
      <c r="O297" s="14" t="str">
        <f t="shared" si="173"/>
        <v>NA</v>
      </c>
      <c r="P297" s="8" t="str">
        <f t="shared" si="163"/>
        <v>NA</v>
      </c>
      <c r="Q297" s="13">
        <f t="shared" si="168"/>
        <v>287</v>
      </c>
      <c r="R297" s="10">
        <v>498.6703137366067</v>
      </c>
      <c r="S297" s="12">
        <f t="shared" si="169"/>
        <v>0.16399999999999998</v>
      </c>
      <c r="T297" s="11">
        <f t="shared" si="164"/>
        <v>13911246.73561638</v>
      </c>
      <c r="U297" s="11">
        <f t="shared" si="140"/>
        <v>14580945.750139248</v>
      </c>
      <c r="V297" s="11">
        <f t="shared" si="165"/>
        <v>1000</v>
      </c>
      <c r="W297" s="11">
        <f t="shared" si="166"/>
        <v>1199667.8108168384</v>
      </c>
      <c r="X297" s="10">
        <f t="shared" si="147"/>
        <v>2.0053329272939058</v>
      </c>
      <c r="Y297" s="10">
        <f t="shared" si="141"/>
        <v>29241.65595676769</v>
      </c>
      <c r="AA297" s="11">
        <f t="shared" si="148"/>
        <v>5000</v>
      </c>
      <c r="AB297" s="11">
        <f t="shared" si="142"/>
        <v>1440000</v>
      </c>
      <c r="AC297" s="24"/>
      <c r="AD297" s="26" t="str">
        <f t="shared" si="149"/>
        <v>NA</v>
      </c>
      <c r="AE297" s="26" t="str">
        <f t="shared" si="150"/>
        <v>NA</v>
      </c>
      <c r="AF297" s="26" t="str">
        <f t="shared" si="151"/>
        <v>NA</v>
      </c>
      <c r="AG297" s="26">
        <f t="shared" si="152"/>
        <v>0</v>
      </c>
      <c r="AH297" s="26">
        <f t="shared" si="153"/>
        <v>0</v>
      </c>
      <c r="AI297" s="26">
        <f t="shared" si="154"/>
        <v>0</v>
      </c>
      <c r="AJ297" s="26">
        <f t="shared" si="155"/>
        <v>0</v>
      </c>
      <c r="AK297" s="26">
        <f t="shared" si="156"/>
        <v>0</v>
      </c>
      <c r="AL297" s="26">
        <f t="shared" si="157"/>
        <v>0</v>
      </c>
      <c r="AM297" s="26">
        <f t="shared" si="158"/>
        <v>0</v>
      </c>
    </row>
    <row r="298" spans="1:39" ht="14.25">
      <c r="A298" s="5">
        <f t="shared" si="167"/>
        <v>289</v>
      </c>
      <c r="B298">
        <v>486.20355589319155</v>
      </c>
      <c r="C298" s="6" t="str">
        <f t="shared" si="143"/>
        <v>NA</v>
      </c>
      <c r="D298" s="7" t="str">
        <f t="shared" si="159"/>
        <v>NA</v>
      </c>
      <c r="E298" s="8" t="str">
        <f t="shared" si="144"/>
        <v>NA</v>
      </c>
      <c r="F298" s="8" t="str">
        <f t="shared" si="160"/>
        <v>NA</v>
      </c>
      <c r="G298" s="8" t="str">
        <f t="shared" si="145"/>
        <v>NA</v>
      </c>
      <c r="H298" s="8" t="str">
        <f t="shared" si="170"/>
        <v>NA</v>
      </c>
      <c r="I298" s="15" t="str">
        <f t="shared" si="161"/>
        <v>NA</v>
      </c>
      <c r="J298" s="15" t="str">
        <f t="shared" si="171"/>
        <v>NA</v>
      </c>
      <c r="K298" s="19"/>
      <c r="L298" s="8" t="str">
        <f t="shared" si="146"/>
        <v>NA</v>
      </c>
      <c r="M298" s="8" t="str">
        <f t="shared" si="172"/>
        <v>NA</v>
      </c>
      <c r="N298" s="15" t="str">
        <f t="shared" si="162"/>
        <v>NA</v>
      </c>
      <c r="O298" s="14" t="str">
        <f t="shared" si="173"/>
        <v>NA</v>
      </c>
      <c r="P298" s="8" t="str">
        <f t="shared" si="163"/>
        <v>NA</v>
      </c>
      <c r="Q298" s="13">
        <f t="shared" si="168"/>
        <v>288</v>
      </c>
      <c r="R298" s="10">
        <v>486.20355589319155</v>
      </c>
      <c r="S298" s="12">
        <f t="shared" si="169"/>
        <v>-0.024999999999999998</v>
      </c>
      <c r="T298" s="11">
        <f t="shared" si="164"/>
        <v>14090199.819811588</v>
      </c>
      <c r="U298" s="11">
        <f t="shared" si="140"/>
        <v>14217397.106385766</v>
      </c>
      <c r="V298" s="11">
        <f t="shared" si="165"/>
        <v>1000</v>
      </c>
      <c r="W298" s="11">
        <f t="shared" si="166"/>
        <v>1200667.8108168384</v>
      </c>
      <c r="X298" s="10">
        <f t="shared" si="147"/>
        <v>2.056751720301442</v>
      </c>
      <c r="Y298" s="10">
        <f t="shared" si="141"/>
        <v>29243.71270848799</v>
      </c>
      <c r="AA298" s="11">
        <f t="shared" si="148"/>
        <v>5000</v>
      </c>
      <c r="AB298" s="11">
        <f t="shared" si="142"/>
        <v>1445000</v>
      </c>
      <c r="AC298" s="24"/>
      <c r="AD298" s="26" t="str">
        <f t="shared" si="149"/>
        <v>NA</v>
      </c>
      <c r="AE298" s="26" t="str">
        <f t="shared" si="150"/>
        <v>NA</v>
      </c>
      <c r="AF298" s="26" t="str">
        <f t="shared" si="151"/>
        <v>NA</v>
      </c>
      <c r="AG298" s="26">
        <f t="shared" si="152"/>
        <v>0</v>
      </c>
      <c r="AH298" s="26">
        <f t="shared" si="153"/>
        <v>0</v>
      </c>
      <c r="AI298" s="26">
        <f t="shared" si="154"/>
        <v>0</v>
      </c>
      <c r="AJ298" s="26">
        <f t="shared" si="155"/>
        <v>0</v>
      </c>
      <c r="AK298" s="26">
        <f t="shared" si="156"/>
        <v>0</v>
      </c>
      <c r="AL298" s="26">
        <f t="shared" si="157"/>
        <v>0</v>
      </c>
      <c r="AM298" s="26">
        <f t="shared" si="158"/>
        <v>0</v>
      </c>
    </row>
    <row r="299" spans="1:39" ht="14.25">
      <c r="A299" s="5">
        <f t="shared" si="167"/>
        <v>290</v>
      </c>
      <c r="B299">
        <v>483.7725381137256</v>
      </c>
      <c r="C299" s="6" t="str">
        <f t="shared" si="143"/>
        <v>NA</v>
      </c>
      <c r="D299" s="7" t="str">
        <f t="shared" si="159"/>
        <v>NA</v>
      </c>
      <c r="E299" s="8" t="str">
        <f t="shared" si="144"/>
        <v>NA</v>
      </c>
      <c r="F299" s="8" t="str">
        <f t="shared" si="160"/>
        <v>NA</v>
      </c>
      <c r="G299" s="8" t="str">
        <f t="shared" si="145"/>
        <v>NA</v>
      </c>
      <c r="H299" s="8" t="str">
        <f t="shared" si="170"/>
        <v>NA</v>
      </c>
      <c r="I299" s="15" t="str">
        <f t="shared" si="161"/>
        <v>NA</v>
      </c>
      <c r="J299" s="15" t="str">
        <f t="shared" si="171"/>
        <v>NA</v>
      </c>
      <c r="K299" s="19"/>
      <c r="L299" s="8" t="str">
        <f t="shared" si="146"/>
        <v>NA</v>
      </c>
      <c r="M299" s="8" t="str">
        <f t="shared" si="172"/>
        <v>NA</v>
      </c>
      <c r="N299" s="15" t="str">
        <f t="shared" si="162"/>
        <v>NA</v>
      </c>
      <c r="O299" s="14" t="str">
        <f t="shared" si="173"/>
        <v>NA</v>
      </c>
      <c r="P299" s="8" t="str">
        <f t="shared" si="163"/>
        <v>NA</v>
      </c>
      <c r="Q299" s="13">
        <f t="shared" si="168"/>
        <v>289</v>
      </c>
      <c r="R299" s="10">
        <v>483.7725381137256</v>
      </c>
      <c r="S299" s="12">
        <f t="shared" si="169"/>
        <v>-0.0049999999999999776</v>
      </c>
      <c r="T299" s="11">
        <f t="shared" si="164"/>
        <v>14271389.817559237</v>
      </c>
      <c r="U299" s="11">
        <f t="shared" si="140"/>
        <v>14147305.120853838</v>
      </c>
      <c r="V299" s="11">
        <f t="shared" si="165"/>
        <v>15000</v>
      </c>
      <c r="W299" s="11">
        <f t="shared" si="166"/>
        <v>1215667.8108168384</v>
      </c>
      <c r="X299" s="10">
        <f t="shared" si="147"/>
        <v>31.006307341227767</v>
      </c>
      <c r="Y299" s="10">
        <f t="shared" si="141"/>
        <v>29274.719015829218</v>
      </c>
      <c r="AA299" s="11">
        <f t="shared" si="148"/>
        <v>5000</v>
      </c>
      <c r="AB299" s="11">
        <f t="shared" si="142"/>
        <v>1450000</v>
      </c>
      <c r="AC299" s="24"/>
      <c r="AD299" s="26" t="str">
        <f t="shared" si="149"/>
        <v>NA</v>
      </c>
      <c r="AE299" s="26" t="str">
        <f t="shared" si="150"/>
        <v>NA</v>
      </c>
      <c r="AF299" s="26" t="str">
        <f t="shared" si="151"/>
        <v>NA</v>
      </c>
      <c r="AG299" s="26">
        <f t="shared" si="152"/>
        <v>0</v>
      </c>
      <c r="AH299" s="26">
        <f t="shared" si="153"/>
        <v>0</v>
      </c>
      <c r="AI299" s="26">
        <f t="shared" si="154"/>
        <v>0</v>
      </c>
      <c r="AJ299" s="26">
        <f t="shared" si="155"/>
        <v>0</v>
      </c>
      <c r="AK299" s="26">
        <f t="shared" si="156"/>
        <v>0</v>
      </c>
      <c r="AL299" s="26">
        <f t="shared" si="157"/>
        <v>0</v>
      </c>
      <c r="AM299" s="26">
        <f t="shared" si="158"/>
        <v>0</v>
      </c>
    </row>
    <row r="300" spans="1:39" ht="14.25">
      <c r="A300" s="5">
        <f t="shared" si="167"/>
        <v>291</v>
      </c>
      <c r="B300">
        <v>476.032177503906</v>
      </c>
      <c r="C300" s="6" t="str">
        <f t="shared" si="143"/>
        <v>NA</v>
      </c>
      <c r="D300" s="7" t="str">
        <f t="shared" si="159"/>
        <v>NA</v>
      </c>
      <c r="E300" s="8" t="str">
        <f t="shared" si="144"/>
        <v>NA</v>
      </c>
      <c r="F300" s="8" t="str">
        <f t="shared" si="160"/>
        <v>NA</v>
      </c>
      <c r="G300" s="8" t="str">
        <f t="shared" si="145"/>
        <v>NA</v>
      </c>
      <c r="H300" s="8" t="str">
        <f t="shared" si="170"/>
        <v>NA</v>
      </c>
      <c r="I300" s="15" t="str">
        <f t="shared" si="161"/>
        <v>NA</v>
      </c>
      <c r="J300" s="15" t="str">
        <f t="shared" si="171"/>
        <v>NA</v>
      </c>
      <c r="K300" s="19"/>
      <c r="L300" s="8" t="str">
        <f t="shared" si="146"/>
        <v>NA</v>
      </c>
      <c r="M300" s="8" t="str">
        <f t="shared" si="172"/>
        <v>NA</v>
      </c>
      <c r="N300" s="15" t="str">
        <f t="shared" si="162"/>
        <v>NA</v>
      </c>
      <c r="O300" s="14" t="str">
        <f t="shared" si="173"/>
        <v>NA</v>
      </c>
      <c r="P300" s="8" t="str">
        <f t="shared" si="163"/>
        <v>NA</v>
      </c>
      <c r="Q300" s="13">
        <f t="shared" si="168"/>
        <v>290</v>
      </c>
      <c r="R300" s="10">
        <v>476.032177503906</v>
      </c>
      <c r="S300" s="12">
        <f t="shared" si="169"/>
        <v>-0.016000000000000018</v>
      </c>
      <c r="T300" s="11">
        <f t="shared" si="164"/>
        <v>14454844.690278726</v>
      </c>
      <c r="U300" s="11">
        <f t="shared" si="140"/>
        <v>13935708.238920176</v>
      </c>
      <c r="V300" s="11">
        <f t="shared" si="165"/>
        <v>15000</v>
      </c>
      <c r="W300" s="11">
        <f t="shared" si="166"/>
        <v>1230667.8108168384</v>
      </c>
      <c r="X300" s="10">
        <f t="shared" si="147"/>
        <v>31.510474940272122</v>
      </c>
      <c r="Y300" s="10">
        <f t="shared" si="141"/>
        <v>29306.22949076949</v>
      </c>
      <c r="AA300" s="11">
        <f t="shared" si="148"/>
        <v>5000</v>
      </c>
      <c r="AB300" s="11">
        <f t="shared" si="142"/>
        <v>1455000</v>
      </c>
      <c r="AC300" s="24"/>
      <c r="AD300" s="26" t="str">
        <f t="shared" si="149"/>
        <v>NA</v>
      </c>
      <c r="AE300" s="26" t="str">
        <f t="shared" si="150"/>
        <v>NA</v>
      </c>
      <c r="AF300" s="26" t="str">
        <f t="shared" si="151"/>
        <v>NA</v>
      </c>
      <c r="AG300" s="26">
        <f t="shared" si="152"/>
        <v>0</v>
      </c>
      <c r="AH300" s="26">
        <f t="shared" si="153"/>
        <v>0</v>
      </c>
      <c r="AI300" s="26">
        <f t="shared" si="154"/>
        <v>0</v>
      </c>
      <c r="AJ300" s="26">
        <f t="shared" si="155"/>
        <v>0</v>
      </c>
      <c r="AK300" s="26">
        <f t="shared" si="156"/>
        <v>0</v>
      </c>
      <c r="AL300" s="26">
        <f t="shared" si="157"/>
        <v>0</v>
      </c>
      <c r="AM300" s="26">
        <f t="shared" si="158"/>
        <v>0</v>
      </c>
    </row>
    <row r="301" spans="1:39" ht="14.25">
      <c r="A301" s="5">
        <f t="shared" si="167"/>
        <v>292</v>
      </c>
      <c r="B301">
        <v>482.6966279889607</v>
      </c>
      <c r="C301" s="6" t="str">
        <f t="shared" si="143"/>
        <v>NA</v>
      </c>
      <c r="D301" s="7" t="str">
        <f t="shared" si="159"/>
        <v>NA</v>
      </c>
      <c r="E301" s="8" t="str">
        <f t="shared" si="144"/>
        <v>NA</v>
      </c>
      <c r="F301" s="8" t="str">
        <f t="shared" si="160"/>
        <v>NA</v>
      </c>
      <c r="G301" s="8" t="str">
        <f t="shared" si="145"/>
        <v>NA</v>
      </c>
      <c r="H301" s="8" t="str">
        <f t="shared" si="170"/>
        <v>NA</v>
      </c>
      <c r="I301" s="15" t="str">
        <f t="shared" si="161"/>
        <v>NA</v>
      </c>
      <c r="J301" s="15" t="str">
        <f t="shared" si="171"/>
        <v>NA</v>
      </c>
      <c r="K301" s="19"/>
      <c r="L301" s="8" t="str">
        <f t="shared" si="146"/>
        <v>NA</v>
      </c>
      <c r="M301" s="8" t="str">
        <f t="shared" si="172"/>
        <v>NA</v>
      </c>
      <c r="N301" s="15" t="str">
        <f t="shared" si="162"/>
        <v>NA</v>
      </c>
      <c r="O301" s="14" t="str">
        <f t="shared" si="173"/>
        <v>NA</v>
      </c>
      <c r="P301" s="8" t="str">
        <f t="shared" si="163"/>
        <v>NA</v>
      </c>
      <c r="Q301" s="13">
        <f t="shared" si="168"/>
        <v>291</v>
      </c>
      <c r="R301" s="10">
        <v>482.6966279889607</v>
      </c>
      <c r="S301" s="12">
        <f t="shared" si="169"/>
        <v>0.014000000000000066</v>
      </c>
      <c r="T301" s="11">
        <f t="shared" si="164"/>
        <v>14640592.748907207</v>
      </c>
      <c r="U301" s="11">
        <f t="shared" si="140"/>
        <v>14146018.15426506</v>
      </c>
      <c r="V301" s="11">
        <f t="shared" si="165"/>
        <v>15000</v>
      </c>
      <c r="W301" s="11">
        <f t="shared" si="166"/>
        <v>1245667.8108168384</v>
      </c>
      <c r="X301" s="10">
        <f t="shared" si="147"/>
        <v>31.075419073246668</v>
      </c>
      <c r="Y301" s="10">
        <f t="shared" si="141"/>
        <v>29337.304909842736</v>
      </c>
      <c r="AA301" s="11">
        <f t="shared" si="148"/>
        <v>5000</v>
      </c>
      <c r="AB301" s="11">
        <f t="shared" si="142"/>
        <v>1460000</v>
      </c>
      <c r="AC301" s="24"/>
      <c r="AD301" s="26" t="str">
        <f t="shared" si="149"/>
        <v>NA</v>
      </c>
      <c r="AE301" s="26" t="str">
        <f t="shared" si="150"/>
        <v>NA</v>
      </c>
      <c r="AF301" s="26" t="str">
        <f t="shared" si="151"/>
        <v>NA</v>
      </c>
      <c r="AG301" s="26">
        <f t="shared" si="152"/>
        <v>0</v>
      </c>
      <c r="AH301" s="26">
        <f t="shared" si="153"/>
        <v>0</v>
      </c>
      <c r="AI301" s="26">
        <f t="shared" si="154"/>
        <v>0</v>
      </c>
      <c r="AJ301" s="26">
        <f t="shared" si="155"/>
        <v>0</v>
      </c>
      <c r="AK301" s="26">
        <f t="shared" si="156"/>
        <v>0</v>
      </c>
      <c r="AL301" s="26">
        <f t="shared" si="157"/>
        <v>0</v>
      </c>
      <c r="AM301" s="26">
        <f t="shared" si="158"/>
        <v>0</v>
      </c>
    </row>
    <row r="302" spans="1:39" ht="14.25">
      <c r="A302" s="5">
        <f t="shared" si="167"/>
        <v>293</v>
      </c>
      <c r="B302">
        <v>398.7074147188816</v>
      </c>
      <c r="C302" s="6" t="str">
        <f t="shared" si="143"/>
        <v>NA</v>
      </c>
      <c r="D302" s="7" t="str">
        <f t="shared" si="159"/>
        <v>NA</v>
      </c>
      <c r="E302" s="8" t="str">
        <f t="shared" si="144"/>
        <v>NA</v>
      </c>
      <c r="F302" s="8" t="str">
        <f t="shared" si="160"/>
        <v>NA</v>
      </c>
      <c r="G302" s="8" t="str">
        <f t="shared" si="145"/>
        <v>NA</v>
      </c>
      <c r="H302" s="8" t="str">
        <f t="shared" si="170"/>
        <v>NA</v>
      </c>
      <c r="I302" s="15" t="str">
        <f t="shared" si="161"/>
        <v>NA</v>
      </c>
      <c r="J302" s="15" t="str">
        <f t="shared" si="171"/>
        <v>NA</v>
      </c>
      <c r="K302" s="19"/>
      <c r="L302" s="8" t="str">
        <f t="shared" si="146"/>
        <v>NA</v>
      </c>
      <c r="M302" s="8" t="str">
        <f t="shared" si="172"/>
        <v>NA</v>
      </c>
      <c r="N302" s="15" t="str">
        <f t="shared" si="162"/>
        <v>NA</v>
      </c>
      <c r="O302" s="14" t="str">
        <f t="shared" si="173"/>
        <v>NA</v>
      </c>
      <c r="P302" s="8" t="str">
        <f t="shared" si="163"/>
        <v>NA</v>
      </c>
      <c r="Q302" s="13">
        <f t="shared" si="168"/>
        <v>292</v>
      </c>
      <c r="R302" s="10">
        <v>398.7074147188816</v>
      </c>
      <c r="S302" s="12">
        <f t="shared" si="169"/>
        <v>-0.1739999999999999</v>
      </c>
      <c r="T302" s="11">
        <f t="shared" si="164"/>
        <v>14828662.65826855</v>
      </c>
      <c r="U302" s="11">
        <f t="shared" si="140"/>
        <v>11697000.99542294</v>
      </c>
      <c r="V302" s="11">
        <f t="shared" si="165"/>
        <v>15000</v>
      </c>
      <c r="W302" s="11">
        <f t="shared" si="166"/>
        <v>1260667.8108168384</v>
      </c>
      <c r="X302" s="10">
        <f t="shared" si="147"/>
        <v>37.62157272790153</v>
      </c>
      <c r="Y302" s="10">
        <f t="shared" si="141"/>
        <v>29374.926482570638</v>
      </c>
      <c r="AA302" s="11">
        <f t="shared" si="148"/>
        <v>5000</v>
      </c>
      <c r="AB302" s="11">
        <f t="shared" si="142"/>
        <v>1465000</v>
      </c>
      <c r="AC302" s="24"/>
      <c r="AD302" s="26" t="str">
        <f t="shared" si="149"/>
        <v>NA</v>
      </c>
      <c r="AE302" s="26" t="str">
        <f t="shared" si="150"/>
        <v>NA</v>
      </c>
      <c r="AF302" s="26" t="str">
        <f t="shared" si="151"/>
        <v>NA</v>
      </c>
      <c r="AG302" s="26">
        <f t="shared" si="152"/>
        <v>0</v>
      </c>
      <c r="AH302" s="26">
        <f t="shared" si="153"/>
        <v>0</v>
      </c>
      <c r="AI302" s="26">
        <f t="shared" si="154"/>
        <v>0</v>
      </c>
      <c r="AJ302" s="26">
        <f t="shared" si="155"/>
        <v>0</v>
      </c>
      <c r="AK302" s="26">
        <f t="shared" si="156"/>
        <v>0</v>
      </c>
      <c r="AL302" s="26">
        <f t="shared" si="157"/>
        <v>0</v>
      </c>
      <c r="AM302" s="26">
        <f t="shared" si="158"/>
        <v>0</v>
      </c>
    </row>
    <row r="303" spans="1:39" ht="14.25">
      <c r="A303" s="5">
        <f t="shared" si="167"/>
        <v>294</v>
      </c>
      <c r="B303">
        <v>404.6880259396648</v>
      </c>
      <c r="C303" s="6" t="str">
        <f t="shared" si="143"/>
        <v>NA</v>
      </c>
      <c r="D303" s="7" t="str">
        <f t="shared" si="159"/>
        <v>NA</v>
      </c>
      <c r="E303" s="8" t="str">
        <f t="shared" si="144"/>
        <v>NA</v>
      </c>
      <c r="F303" s="8" t="str">
        <f t="shared" si="160"/>
        <v>NA</v>
      </c>
      <c r="G303" s="8" t="str">
        <f t="shared" si="145"/>
        <v>NA</v>
      </c>
      <c r="H303" s="8" t="str">
        <f t="shared" si="170"/>
        <v>NA</v>
      </c>
      <c r="I303" s="15" t="str">
        <f t="shared" si="161"/>
        <v>NA</v>
      </c>
      <c r="J303" s="15" t="str">
        <f t="shared" si="171"/>
        <v>NA</v>
      </c>
      <c r="K303" s="19"/>
      <c r="L303" s="8" t="str">
        <f t="shared" si="146"/>
        <v>NA</v>
      </c>
      <c r="M303" s="8" t="str">
        <f t="shared" si="172"/>
        <v>NA</v>
      </c>
      <c r="N303" s="15" t="str">
        <f t="shared" si="162"/>
        <v>NA</v>
      </c>
      <c r="O303" s="14" t="str">
        <f t="shared" si="173"/>
        <v>NA</v>
      </c>
      <c r="P303" s="8" t="str">
        <f t="shared" si="163"/>
        <v>NA</v>
      </c>
      <c r="Q303" s="13">
        <f t="shared" si="168"/>
        <v>293</v>
      </c>
      <c r="R303" s="10">
        <v>404.6880259396648</v>
      </c>
      <c r="S303" s="12">
        <f t="shared" si="169"/>
        <v>0.014999999999999947</v>
      </c>
      <c r="T303" s="11">
        <f t="shared" si="164"/>
        <v>15019083.441496903</v>
      </c>
      <c r="U303" s="11">
        <f aca="true" t="shared" si="174" ref="U303:U366">(U302+V302)*(1+S303)</f>
        <v>11887681.010354284</v>
      </c>
      <c r="V303" s="11">
        <f t="shared" si="165"/>
        <v>15000</v>
      </c>
      <c r="W303" s="11">
        <f t="shared" si="166"/>
        <v>1275667.8108168384</v>
      </c>
      <c r="X303" s="10">
        <f t="shared" si="147"/>
        <v>37.065588894484264</v>
      </c>
      <c r="Y303" s="10">
        <f aca="true" t="shared" si="175" ref="Y303:Y366">Y302+X303</f>
        <v>29411.992071465123</v>
      </c>
      <c r="AA303" s="11">
        <f t="shared" si="148"/>
        <v>5000</v>
      </c>
      <c r="AB303" s="11">
        <f aca="true" t="shared" si="176" ref="AB303:AB366">AB302+AA303</f>
        <v>1470000</v>
      </c>
      <c r="AC303" s="24"/>
      <c r="AD303" s="26" t="str">
        <f t="shared" si="149"/>
        <v>NA</v>
      </c>
      <c r="AE303" s="26" t="str">
        <f t="shared" si="150"/>
        <v>NA</v>
      </c>
      <c r="AF303" s="26" t="str">
        <f t="shared" si="151"/>
        <v>NA</v>
      </c>
      <c r="AG303" s="26">
        <f t="shared" si="152"/>
        <v>0</v>
      </c>
      <c r="AH303" s="26">
        <f t="shared" si="153"/>
        <v>0</v>
      </c>
      <c r="AI303" s="26">
        <f t="shared" si="154"/>
        <v>0</v>
      </c>
      <c r="AJ303" s="26">
        <f t="shared" si="155"/>
        <v>0</v>
      </c>
      <c r="AK303" s="26">
        <f t="shared" si="156"/>
        <v>0</v>
      </c>
      <c r="AL303" s="26">
        <f t="shared" si="157"/>
        <v>0</v>
      </c>
      <c r="AM303" s="26">
        <f t="shared" si="158"/>
        <v>0</v>
      </c>
    </row>
    <row r="304" spans="1:39" ht="14.25">
      <c r="A304" s="5">
        <f t="shared" si="167"/>
        <v>295</v>
      </c>
      <c r="B304">
        <v>438.68182011859665</v>
      </c>
      <c r="C304" s="6" t="str">
        <f t="shared" si="143"/>
        <v>NA</v>
      </c>
      <c r="D304" s="7" t="str">
        <f t="shared" si="159"/>
        <v>NA</v>
      </c>
      <c r="E304" s="8" t="str">
        <f t="shared" si="144"/>
        <v>NA</v>
      </c>
      <c r="F304" s="8" t="str">
        <f t="shared" si="160"/>
        <v>NA</v>
      </c>
      <c r="G304" s="8" t="str">
        <f t="shared" si="145"/>
        <v>NA</v>
      </c>
      <c r="H304" s="8" t="str">
        <f t="shared" si="170"/>
        <v>NA</v>
      </c>
      <c r="I304" s="15" t="str">
        <f t="shared" si="161"/>
        <v>NA</v>
      </c>
      <c r="J304" s="15" t="str">
        <f t="shared" si="171"/>
        <v>NA</v>
      </c>
      <c r="K304" s="19"/>
      <c r="L304" s="8" t="str">
        <f t="shared" si="146"/>
        <v>NA</v>
      </c>
      <c r="M304" s="8" t="str">
        <f t="shared" si="172"/>
        <v>NA</v>
      </c>
      <c r="N304" s="15" t="str">
        <f t="shared" si="162"/>
        <v>NA</v>
      </c>
      <c r="O304" s="14" t="str">
        <f t="shared" si="173"/>
        <v>NA</v>
      </c>
      <c r="P304" s="8" t="str">
        <f t="shared" si="163"/>
        <v>NA</v>
      </c>
      <c r="Q304" s="13">
        <f t="shared" si="168"/>
        <v>294</v>
      </c>
      <c r="R304" s="10">
        <v>438.68182011859665</v>
      </c>
      <c r="S304" s="12">
        <f t="shared" si="169"/>
        <v>0.08400000000000006</v>
      </c>
      <c r="T304" s="11">
        <f t="shared" si="164"/>
        <v>15211884.484515617</v>
      </c>
      <c r="U304" s="11">
        <f t="shared" si="174"/>
        <v>12902506.215224044</v>
      </c>
      <c r="V304" s="11">
        <f t="shared" si="165"/>
        <v>15000</v>
      </c>
      <c r="W304" s="11">
        <f t="shared" si="166"/>
        <v>1290667.8108168384</v>
      </c>
      <c r="X304" s="10">
        <f t="shared" si="147"/>
        <v>34.193347688638625</v>
      </c>
      <c r="Y304" s="10">
        <f t="shared" si="175"/>
        <v>29446.18541915376</v>
      </c>
      <c r="AA304" s="11">
        <f t="shared" si="148"/>
        <v>5000</v>
      </c>
      <c r="AB304" s="11">
        <f t="shared" si="176"/>
        <v>1475000</v>
      </c>
      <c r="AC304" s="24"/>
      <c r="AD304" s="26" t="str">
        <f t="shared" si="149"/>
        <v>NA</v>
      </c>
      <c r="AE304" s="26" t="str">
        <f t="shared" si="150"/>
        <v>NA</v>
      </c>
      <c r="AF304" s="26" t="str">
        <f t="shared" si="151"/>
        <v>NA</v>
      </c>
      <c r="AG304" s="26">
        <f t="shared" si="152"/>
        <v>0</v>
      </c>
      <c r="AH304" s="26">
        <f t="shared" si="153"/>
        <v>0</v>
      </c>
      <c r="AI304" s="26">
        <f t="shared" si="154"/>
        <v>0</v>
      </c>
      <c r="AJ304" s="26">
        <f t="shared" si="155"/>
        <v>0</v>
      </c>
      <c r="AK304" s="26">
        <f t="shared" si="156"/>
        <v>0</v>
      </c>
      <c r="AL304" s="26">
        <f t="shared" si="157"/>
        <v>0</v>
      </c>
      <c r="AM304" s="26">
        <f t="shared" si="158"/>
        <v>0</v>
      </c>
    </row>
    <row r="305" spans="1:39" ht="14.25">
      <c r="A305" s="5">
        <f t="shared" si="167"/>
        <v>296</v>
      </c>
      <c r="B305">
        <v>438.68182011859665</v>
      </c>
      <c r="C305" s="6" t="str">
        <f t="shared" si="143"/>
        <v>NA</v>
      </c>
      <c r="D305" s="7" t="str">
        <f t="shared" si="159"/>
        <v>NA</v>
      </c>
      <c r="E305" s="8" t="str">
        <f t="shared" si="144"/>
        <v>NA</v>
      </c>
      <c r="F305" s="8" t="str">
        <f t="shared" si="160"/>
        <v>NA</v>
      </c>
      <c r="G305" s="8" t="str">
        <f t="shared" si="145"/>
        <v>NA</v>
      </c>
      <c r="H305" s="8" t="str">
        <f t="shared" si="170"/>
        <v>NA</v>
      </c>
      <c r="I305" s="15" t="str">
        <f t="shared" si="161"/>
        <v>NA</v>
      </c>
      <c r="J305" s="15" t="str">
        <f t="shared" si="171"/>
        <v>NA</v>
      </c>
      <c r="K305" s="19"/>
      <c r="L305" s="8" t="str">
        <f t="shared" si="146"/>
        <v>NA</v>
      </c>
      <c r="M305" s="8" t="str">
        <f t="shared" si="172"/>
        <v>NA</v>
      </c>
      <c r="N305" s="15" t="str">
        <f t="shared" si="162"/>
        <v>NA</v>
      </c>
      <c r="O305" s="14" t="str">
        <f t="shared" si="173"/>
        <v>NA</v>
      </c>
      <c r="P305" s="8" t="str">
        <f t="shared" si="163"/>
        <v>NA</v>
      </c>
      <c r="Q305" s="13">
        <f t="shared" si="168"/>
        <v>295</v>
      </c>
      <c r="R305" s="10">
        <v>438.68182011859665</v>
      </c>
      <c r="S305" s="12">
        <f t="shared" si="169"/>
        <v>0</v>
      </c>
      <c r="T305" s="11">
        <f t="shared" si="164"/>
        <v>15407095.540572057</v>
      </c>
      <c r="U305" s="11">
        <f t="shared" si="174"/>
        <v>12917506.215224044</v>
      </c>
      <c r="V305" s="11">
        <f t="shared" si="165"/>
        <v>15000</v>
      </c>
      <c r="W305" s="11">
        <f t="shared" si="166"/>
        <v>1305667.8108168384</v>
      </c>
      <c r="X305" s="10">
        <f t="shared" si="147"/>
        <v>34.193347688638625</v>
      </c>
      <c r="Y305" s="10">
        <f t="shared" si="175"/>
        <v>29480.378766842397</v>
      </c>
      <c r="AA305" s="11">
        <f t="shared" si="148"/>
        <v>5000</v>
      </c>
      <c r="AB305" s="11">
        <f t="shared" si="176"/>
        <v>1480000</v>
      </c>
      <c r="AC305" s="24"/>
      <c r="AD305" s="26" t="str">
        <f t="shared" si="149"/>
        <v>NA</v>
      </c>
      <c r="AE305" s="26" t="str">
        <f t="shared" si="150"/>
        <v>NA</v>
      </c>
      <c r="AF305" s="26" t="str">
        <f t="shared" si="151"/>
        <v>NA</v>
      </c>
      <c r="AG305" s="26">
        <f t="shared" si="152"/>
        <v>0</v>
      </c>
      <c r="AH305" s="26">
        <f t="shared" si="153"/>
        <v>0</v>
      </c>
      <c r="AI305" s="26">
        <f t="shared" si="154"/>
        <v>0</v>
      </c>
      <c r="AJ305" s="26">
        <f t="shared" si="155"/>
        <v>0</v>
      </c>
      <c r="AK305" s="26">
        <f t="shared" si="156"/>
        <v>0</v>
      </c>
      <c r="AL305" s="26">
        <f t="shared" si="157"/>
        <v>0</v>
      </c>
      <c r="AM305" s="26">
        <f t="shared" si="158"/>
        <v>0</v>
      </c>
    </row>
    <row r="306" spans="1:39" ht="14.25">
      <c r="A306" s="5">
        <f t="shared" si="167"/>
        <v>297</v>
      </c>
      <c r="B306">
        <v>469.38954752689847</v>
      </c>
      <c r="C306" s="6" t="str">
        <f t="shared" si="143"/>
        <v>NA</v>
      </c>
      <c r="D306" s="7" t="str">
        <f t="shared" si="159"/>
        <v>NA</v>
      </c>
      <c r="E306" s="8" t="str">
        <f t="shared" si="144"/>
        <v>NA</v>
      </c>
      <c r="F306" s="8" t="str">
        <f t="shared" si="160"/>
        <v>NA</v>
      </c>
      <c r="G306" s="8" t="str">
        <f t="shared" si="145"/>
        <v>NA</v>
      </c>
      <c r="H306" s="8" t="str">
        <f t="shared" si="170"/>
        <v>NA</v>
      </c>
      <c r="I306" s="15" t="str">
        <f t="shared" si="161"/>
        <v>NA</v>
      </c>
      <c r="J306" s="15" t="str">
        <f t="shared" si="171"/>
        <v>NA</v>
      </c>
      <c r="K306" s="19"/>
      <c r="L306" s="8" t="str">
        <f t="shared" si="146"/>
        <v>NA</v>
      </c>
      <c r="M306" s="8" t="str">
        <f t="shared" si="172"/>
        <v>NA</v>
      </c>
      <c r="N306" s="15" t="str">
        <f t="shared" si="162"/>
        <v>NA</v>
      </c>
      <c r="O306" s="14" t="str">
        <f t="shared" si="173"/>
        <v>NA</v>
      </c>
      <c r="P306" s="8" t="str">
        <f t="shared" si="163"/>
        <v>NA</v>
      </c>
      <c r="Q306" s="13">
        <f t="shared" si="168"/>
        <v>296</v>
      </c>
      <c r="R306" s="10">
        <v>469.38954752689847</v>
      </c>
      <c r="S306" s="12">
        <f t="shared" si="169"/>
        <v>0.07000000000000013</v>
      </c>
      <c r="T306" s="11">
        <f t="shared" si="164"/>
        <v>15604746.734829212</v>
      </c>
      <c r="U306" s="11">
        <f t="shared" si="174"/>
        <v>13837781.65028973</v>
      </c>
      <c r="V306" s="11">
        <f t="shared" si="165"/>
        <v>15000</v>
      </c>
      <c r="W306" s="11">
        <f t="shared" si="166"/>
        <v>1320667.8108168384</v>
      </c>
      <c r="X306" s="10">
        <f t="shared" si="147"/>
        <v>31.956399709008053</v>
      </c>
      <c r="Y306" s="10">
        <f t="shared" si="175"/>
        <v>29512.335166551406</v>
      </c>
      <c r="AA306" s="11">
        <f t="shared" si="148"/>
        <v>5000</v>
      </c>
      <c r="AB306" s="11">
        <f t="shared" si="176"/>
        <v>1485000</v>
      </c>
      <c r="AC306" s="24"/>
      <c r="AD306" s="26" t="str">
        <f t="shared" si="149"/>
        <v>NA</v>
      </c>
      <c r="AE306" s="26" t="str">
        <f t="shared" si="150"/>
        <v>NA</v>
      </c>
      <c r="AF306" s="26" t="str">
        <f t="shared" si="151"/>
        <v>NA</v>
      </c>
      <c r="AG306" s="26">
        <f t="shared" si="152"/>
        <v>0</v>
      </c>
      <c r="AH306" s="26">
        <f t="shared" si="153"/>
        <v>0</v>
      </c>
      <c r="AI306" s="26">
        <f t="shared" si="154"/>
        <v>0</v>
      </c>
      <c r="AJ306" s="26">
        <f t="shared" si="155"/>
        <v>0</v>
      </c>
      <c r="AK306" s="26">
        <f t="shared" si="156"/>
        <v>0</v>
      </c>
      <c r="AL306" s="26">
        <f t="shared" si="157"/>
        <v>0</v>
      </c>
      <c r="AM306" s="26">
        <f t="shared" si="158"/>
        <v>0</v>
      </c>
    </row>
    <row r="307" spans="1:39" ht="14.25">
      <c r="A307" s="5">
        <f t="shared" si="167"/>
        <v>298</v>
      </c>
      <c r="B307">
        <v>480.65489666754405</v>
      </c>
      <c r="C307" s="6" t="str">
        <f t="shared" si="143"/>
        <v>NA</v>
      </c>
      <c r="D307" s="7" t="str">
        <f t="shared" si="159"/>
        <v>NA</v>
      </c>
      <c r="E307" s="8" t="str">
        <f t="shared" si="144"/>
        <v>NA</v>
      </c>
      <c r="F307" s="8" t="str">
        <f t="shared" si="160"/>
        <v>NA</v>
      </c>
      <c r="G307" s="8" t="str">
        <f t="shared" si="145"/>
        <v>NA</v>
      </c>
      <c r="H307" s="8" t="str">
        <f t="shared" si="170"/>
        <v>NA</v>
      </c>
      <c r="I307" s="15" t="str">
        <f t="shared" si="161"/>
        <v>NA</v>
      </c>
      <c r="J307" s="15" t="str">
        <f t="shared" si="171"/>
        <v>NA</v>
      </c>
      <c r="K307" s="19"/>
      <c r="L307" s="8" t="str">
        <f t="shared" si="146"/>
        <v>NA</v>
      </c>
      <c r="M307" s="8" t="str">
        <f t="shared" si="172"/>
        <v>NA</v>
      </c>
      <c r="N307" s="15" t="str">
        <f t="shared" si="162"/>
        <v>NA</v>
      </c>
      <c r="O307" s="14" t="str">
        <f t="shared" si="173"/>
        <v>NA</v>
      </c>
      <c r="P307" s="8" t="str">
        <f t="shared" si="163"/>
        <v>NA</v>
      </c>
      <c r="Q307" s="13">
        <f t="shared" si="168"/>
        <v>297</v>
      </c>
      <c r="R307" s="10">
        <v>480.65489666754405</v>
      </c>
      <c r="S307" s="12">
        <f t="shared" si="169"/>
        <v>0.024000000000000042</v>
      </c>
      <c r="T307" s="11">
        <f t="shared" si="164"/>
        <v>15804868.569014577</v>
      </c>
      <c r="U307" s="11">
        <f t="shared" si="174"/>
        <v>14185248.409896683</v>
      </c>
      <c r="V307" s="11">
        <f t="shared" si="165"/>
        <v>15000</v>
      </c>
      <c r="W307" s="11">
        <f t="shared" si="166"/>
        <v>1335667.8108168384</v>
      </c>
      <c r="X307" s="10">
        <f t="shared" si="147"/>
        <v>31.207421590828176</v>
      </c>
      <c r="Y307" s="10">
        <f t="shared" si="175"/>
        <v>29543.542588142234</v>
      </c>
      <c r="AA307" s="11">
        <f t="shared" si="148"/>
        <v>5000</v>
      </c>
      <c r="AB307" s="11">
        <f t="shared" si="176"/>
        <v>1490000</v>
      </c>
      <c r="AC307" s="24"/>
      <c r="AD307" s="26" t="str">
        <f t="shared" si="149"/>
        <v>NA</v>
      </c>
      <c r="AE307" s="26" t="str">
        <f t="shared" si="150"/>
        <v>NA</v>
      </c>
      <c r="AF307" s="26" t="str">
        <f t="shared" si="151"/>
        <v>NA</v>
      </c>
      <c r="AG307" s="26">
        <f t="shared" si="152"/>
        <v>0</v>
      </c>
      <c r="AH307" s="26">
        <f t="shared" si="153"/>
        <v>0</v>
      </c>
      <c r="AI307" s="26">
        <f t="shared" si="154"/>
        <v>0</v>
      </c>
      <c r="AJ307" s="26">
        <f t="shared" si="155"/>
        <v>0</v>
      </c>
      <c r="AK307" s="26">
        <f t="shared" si="156"/>
        <v>0</v>
      </c>
      <c r="AL307" s="26">
        <f t="shared" si="157"/>
        <v>0</v>
      </c>
      <c r="AM307" s="26">
        <f t="shared" si="158"/>
        <v>0</v>
      </c>
    </row>
    <row r="308" spans="1:39" ht="14.25">
      <c r="A308" s="5">
        <f t="shared" si="167"/>
        <v>299</v>
      </c>
      <c r="B308">
        <v>526.7977667476283</v>
      </c>
      <c r="C308" s="6" t="str">
        <f t="shared" si="143"/>
        <v>NA</v>
      </c>
      <c r="D308" s="7" t="str">
        <f t="shared" si="159"/>
        <v>NA</v>
      </c>
      <c r="E308" s="8" t="str">
        <f t="shared" si="144"/>
        <v>NA</v>
      </c>
      <c r="F308" s="8" t="str">
        <f t="shared" si="160"/>
        <v>NA</v>
      </c>
      <c r="G308" s="8" t="str">
        <f t="shared" si="145"/>
        <v>NA</v>
      </c>
      <c r="H308" s="8" t="str">
        <f t="shared" si="170"/>
        <v>NA</v>
      </c>
      <c r="I308" s="15" t="str">
        <f t="shared" si="161"/>
        <v>NA</v>
      </c>
      <c r="J308" s="15" t="str">
        <f t="shared" si="171"/>
        <v>NA</v>
      </c>
      <c r="K308" s="19"/>
      <c r="L308" s="8" t="str">
        <f t="shared" si="146"/>
        <v>NA</v>
      </c>
      <c r="M308" s="8" t="str">
        <f t="shared" si="172"/>
        <v>NA</v>
      </c>
      <c r="N308" s="15" t="str">
        <f t="shared" si="162"/>
        <v>NA</v>
      </c>
      <c r="O308" s="14" t="str">
        <f t="shared" si="173"/>
        <v>NA</v>
      </c>
      <c r="P308" s="8" t="str">
        <f t="shared" si="163"/>
        <v>NA</v>
      </c>
      <c r="Q308" s="13">
        <f t="shared" si="168"/>
        <v>298</v>
      </c>
      <c r="R308" s="10">
        <v>526.7977667476283</v>
      </c>
      <c r="S308" s="12">
        <f t="shared" si="169"/>
        <v>0.09600000000000007</v>
      </c>
      <c r="T308" s="11">
        <f t="shared" si="164"/>
        <v>16007491.926127257</v>
      </c>
      <c r="U308" s="11">
        <f t="shared" si="174"/>
        <v>15563472.257246766</v>
      </c>
      <c r="V308" s="11">
        <f t="shared" si="165"/>
        <v>15000</v>
      </c>
      <c r="W308" s="11">
        <f t="shared" si="166"/>
        <v>1350667.8108168384</v>
      </c>
      <c r="X308" s="10">
        <f t="shared" si="147"/>
        <v>28.473924809149793</v>
      </c>
      <c r="Y308" s="10">
        <f t="shared" si="175"/>
        <v>29572.016512951384</v>
      </c>
      <c r="AA308" s="11">
        <f t="shared" si="148"/>
        <v>5000</v>
      </c>
      <c r="AB308" s="11">
        <f t="shared" si="176"/>
        <v>1495000</v>
      </c>
      <c r="AC308" s="24"/>
      <c r="AD308" s="26" t="str">
        <f t="shared" si="149"/>
        <v>NA</v>
      </c>
      <c r="AE308" s="26" t="str">
        <f t="shared" si="150"/>
        <v>NA</v>
      </c>
      <c r="AF308" s="26" t="str">
        <f t="shared" si="151"/>
        <v>NA</v>
      </c>
      <c r="AG308" s="26">
        <f t="shared" si="152"/>
        <v>0</v>
      </c>
      <c r="AH308" s="26">
        <f t="shared" si="153"/>
        <v>0</v>
      </c>
      <c r="AI308" s="26">
        <f t="shared" si="154"/>
        <v>0</v>
      </c>
      <c r="AJ308" s="26">
        <f t="shared" si="155"/>
        <v>0</v>
      </c>
      <c r="AK308" s="26">
        <f t="shared" si="156"/>
        <v>0</v>
      </c>
      <c r="AL308" s="26">
        <f t="shared" si="157"/>
        <v>0</v>
      </c>
      <c r="AM308" s="26">
        <f t="shared" si="158"/>
        <v>0</v>
      </c>
    </row>
    <row r="309" spans="1:39" ht="14.25">
      <c r="A309" s="5">
        <f t="shared" si="167"/>
        <v>300</v>
      </c>
      <c r="B309">
        <v>559.4592282859813</v>
      </c>
      <c r="C309" s="6" t="str">
        <f t="shared" si="143"/>
        <v>NA</v>
      </c>
      <c r="D309" s="7" t="str">
        <f t="shared" si="159"/>
        <v>NA</v>
      </c>
      <c r="E309" s="8" t="str">
        <f t="shared" si="144"/>
        <v>NA</v>
      </c>
      <c r="F309" s="8" t="str">
        <f t="shared" si="160"/>
        <v>NA</v>
      </c>
      <c r="G309" s="8" t="str">
        <f t="shared" si="145"/>
        <v>NA</v>
      </c>
      <c r="H309" s="8" t="str">
        <f t="shared" si="170"/>
        <v>NA</v>
      </c>
      <c r="I309" s="15" t="str">
        <f t="shared" si="161"/>
        <v>NA</v>
      </c>
      <c r="J309" s="15" t="str">
        <f t="shared" si="171"/>
        <v>NA</v>
      </c>
      <c r="K309" s="19"/>
      <c r="L309" s="8" t="str">
        <f t="shared" si="146"/>
        <v>NA</v>
      </c>
      <c r="M309" s="8" t="str">
        <f t="shared" si="172"/>
        <v>NA</v>
      </c>
      <c r="N309" s="15" t="str">
        <f t="shared" si="162"/>
        <v>NA</v>
      </c>
      <c r="O309" s="14" t="str">
        <f t="shared" si="173"/>
        <v>NA</v>
      </c>
      <c r="P309" s="8" t="str">
        <f t="shared" si="163"/>
        <v>NA</v>
      </c>
      <c r="Q309" s="13">
        <f t="shared" si="168"/>
        <v>299</v>
      </c>
      <c r="R309" s="10">
        <v>559.4592282859813</v>
      </c>
      <c r="S309" s="12">
        <f t="shared" si="169"/>
        <v>0.06200000000000013</v>
      </c>
      <c r="T309" s="11">
        <f t="shared" si="164"/>
        <v>16212648.075203845</v>
      </c>
      <c r="U309" s="11">
        <f t="shared" si="174"/>
        <v>16544337.537196066</v>
      </c>
      <c r="V309" s="11">
        <f t="shared" si="165"/>
        <v>1000</v>
      </c>
      <c r="W309" s="11">
        <f t="shared" si="166"/>
        <v>1351667.8108168384</v>
      </c>
      <c r="X309" s="10">
        <f t="shared" si="147"/>
        <v>1.7874403521123534</v>
      </c>
      <c r="Y309" s="10">
        <f t="shared" si="175"/>
        <v>29573.803953303497</v>
      </c>
      <c r="AA309" s="11">
        <f t="shared" si="148"/>
        <v>5000</v>
      </c>
      <c r="AB309" s="11">
        <f t="shared" si="176"/>
        <v>1500000</v>
      </c>
      <c r="AC309" s="24"/>
      <c r="AD309" s="26" t="str">
        <f t="shared" si="149"/>
        <v>NA</v>
      </c>
      <c r="AE309" s="26" t="str">
        <f t="shared" si="150"/>
        <v>NA</v>
      </c>
      <c r="AF309" s="26" t="str">
        <f t="shared" si="151"/>
        <v>NA</v>
      </c>
      <c r="AG309" s="26">
        <f t="shared" si="152"/>
        <v>0</v>
      </c>
      <c r="AH309" s="26">
        <f t="shared" si="153"/>
        <v>0</v>
      </c>
      <c r="AI309" s="26">
        <f t="shared" si="154"/>
        <v>0</v>
      </c>
      <c r="AJ309" s="26">
        <f t="shared" si="155"/>
        <v>0</v>
      </c>
      <c r="AK309" s="26">
        <f t="shared" si="156"/>
        <v>0</v>
      </c>
      <c r="AL309" s="26">
        <f t="shared" si="157"/>
        <v>0</v>
      </c>
      <c r="AM309" s="26">
        <f t="shared" si="158"/>
        <v>0</v>
      </c>
    </row>
    <row r="310" spans="1:39" ht="14.25">
      <c r="A310" s="5">
        <f t="shared" si="167"/>
        <v>301</v>
      </c>
      <c r="B310">
        <v>555.5430136879795</v>
      </c>
      <c r="C310" s="6" t="str">
        <f t="shared" si="143"/>
        <v>NA</v>
      </c>
      <c r="D310" s="7" t="str">
        <f t="shared" si="159"/>
        <v>NA</v>
      </c>
      <c r="E310" s="8" t="str">
        <f t="shared" si="144"/>
        <v>NA</v>
      </c>
      <c r="F310" s="8" t="str">
        <f t="shared" si="160"/>
        <v>NA</v>
      </c>
      <c r="G310" s="8" t="str">
        <f t="shared" si="145"/>
        <v>NA</v>
      </c>
      <c r="H310" s="8" t="str">
        <f t="shared" si="170"/>
        <v>NA</v>
      </c>
      <c r="I310" s="15" t="str">
        <f t="shared" si="161"/>
        <v>NA</v>
      </c>
      <c r="J310" s="15" t="str">
        <f t="shared" si="171"/>
        <v>NA</v>
      </c>
      <c r="K310" s="19"/>
      <c r="L310" s="8" t="str">
        <f t="shared" si="146"/>
        <v>NA</v>
      </c>
      <c r="M310" s="8" t="str">
        <f t="shared" si="172"/>
        <v>NA</v>
      </c>
      <c r="N310" s="15" t="str">
        <f t="shared" si="162"/>
        <v>NA</v>
      </c>
      <c r="O310" s="14" t="str">
        <f t="shared" si="173"/>
        <v>NA</v>
      </c>
      <c r="P310" s="8" t="str">
        <f t="shared" si="163"/>
        <v>NA</v>
      </c>
      <c r="Q310" s="13">
        <f t="shared" si="168"/>
        <v>300</v>
      </c>
      <c r="R310" s="10">
        <v>555.5430136879795</v>
      </c>
      <c r="S310" s="12">
        <f t="shared" si="169"/>
        <v>-0.006999999999999929</v>
      </c>
      <c r="T310" s="11">
        <f t="shared" si="164"/>
        <v>16420368.676143898</v>
      </c>
      <c r="U310" s="11">
        <f t="shared" si="174"/>
        <v>16429520.174435696</v>
      </c>
      <c r="V310" s="11">
        <f t="shared" si="165"/>
        <v>1000</v>
      </c>
      <c r="W310" s="11">
        <f t="shared" si="166"/>
        <v>1352667.8108168384</v>
      </c>
      <c r="X310" s="10">
        <f t="shared" si="147"/>
        <v>1.8000406365683317</v>
      </c>
      <c r="Y310" s="10">
        <f t="shared" si="175"/>
        <v>29575.603993940065</v>
      </c>
      <c r="AA310" s="11">
        <f t="shared" si="148"/>
        <v>5000</v>
      </c>
      <c r="AB310" s="11">
        <f t="shared" si="176"/>
        <v>1505000</v>
      </c>
      <c r="AC310" s="24"/>
      <c r="AD310" s="26" t="str">
        <f t="shared" si="149"/>
        <v>NA</v>
      </c>
      <c r="AE310" s="26" t="str">
        <f t="shared" si="150"/>
        <v>NA</v>
      </c>
      <c r="AF310" s="26" t="str">
        <f t="shared" si="151"/>
        <v>NA</v>
      </c>
      <c r="AG310" s="26">
        <f t="shared" si="152"/>
        <v>0</v>
      </c>
      <c r="AH310" s="26">
        <f t="shared" si="153"/>
        <v>0</v>
      </c>
      <c r="AI310" s="26">
        <f t="shared" si="154"/>
        <v>0</v>
      </c>
      <c r="AJ310" s="26">
        <f t="shared" si="155"/>
        <v>0</v>
      </c>
      <c r="AK310" s="26">
        <f t="shared" si="156"/>
        <v>0</v>
      </c>
      <c r="AL310" s="26">
        <f t="shared" si="157"/>
        <v>0</v>
      </c>
      <c r="AM310" s="26">
        <f t="shared" si="158"/>
        <v>0</v>
      </c>
    </row>
    <row r="311" spans="1:39" ht="14.25">
      <c r="A311" s="5">
        <f t="shared" si="167"/>
        <v>302</v>
      </c>
      <c r="B311">
        <v>567.764959989115</v>
      </c>
      <c r="C311" s="6" t="str">
        <f t="shared" si="143"/>
        <v>NA</v>
      </c>
      <c r="D311" s="7" t="str">
        <f t="shared" si="159"/>
        <v>NA</v>
      </c>
      <c r="E311" s="8" t="str">
        <f t="shared" si="144"/>
        <v>NA</v>
      </c>
      <c r="F311" s="8" t="str">
        <f t="shared" si="160"/>
        <v>NA</v>
      </c>
      <c r="G311" s="8" t="str">
        <f t="shared" si="145"/>
        <v>NA</v>
      </c>
      <c r="H311" s="8" t="str">
        <f t="shared" si="170"/>
        <v>NA</v>
      </c>
      <c r="I311" s="15" t="str">
        <f t="shared" si="161"/>
        <v>NA</v>
      </c>
      <c r="J311" s="15" t="str">
        <f t="shared" si="171"/>
        <v>NA</v>
      </c>
      <c r="K311" s="19"/>
      <c r="L311" s="8" t="str">
        <f t="shared" si="146"/>
        <v>NA</v>
      </c>
      <c r="M311" s="8" t="str">
        <f t="shared" si="172"/>
        <v>NA</v>
      </c>
      <c r="N311" s="15" t="str">
        <f t="shared" si="162"/>
        <v>NA</v>
      </c>
      <c r="O311" s="14" t="str">
        <f t="shared" si="173"/>
        <v>NA</v>
      </c>
      <c r="P311" s="8" t="str">
        <f t="shared" si="163"/>
        <v>NA</v>
      </c>
      <c r="Q311" s="13">
        <f t="shared" si="168"/>
        <v>301</v>
      </c>
      <c r="R311" s="10">
        <v>567.764959989115</v>
      </c>
      <c r="S311" s="12">
        <f t="shared" si="169"/>
        <v>0.021999999999999943</v>
      </c>
      <c r="T311" s="11">
        <f t="shared" si="164"/>
        <v>16630685.784595694</v>
      </c>
      <c r="U311" s="11">
        <f t="shared" si="174"/>
        <v>16791991.61827328</v>
      </c>
      <c r="V311" s="11">
        <f t="shared" si="165"/>
        <v>1000</v>
      </c>
      <c r="W311" s="11">
        <f t="shared" si="166"/>
        <v>1353667.8108168384</v>
      </c>
      <c r="X311" s="10">
        <f t="shared" si="147"/>
        <v>1.7612922079924969</v>
      </c>
      <c r="Y311" s="10">
        <f t="shared" si="175"/>
        <v>29577.36528614806</v>
      </c>
      <c r="AA311" s="11">
        <f t="shared" si="148"/>
        <v>5000</v>
      </c>
      <c r="AB311" s="11">
        <f t="shared" si="176"/>
        <v>1510000</v>
      </c>
      <c r="AC311" s="24"/>
      <c r="AD311" s="26" t="str">
        <f t="shared" si="149"/>
        <v>NA</v>
      </c>
      <c r="AE311" s="26" t="str">
        <f t="shared" si="150"/>
        <v>NA</v>
      </c>
      <c r="AF311" s="26" t="str">
        <f t="shared" si="151"/>
        <v>NA</v>
      </c>
      <c r="AG311" s="26">
        <f t="shared" si="152"/>
        <v>0</v>
      </c>
      <c r="AH311" s="26">
        <f t="shared" si="153"/>
        <v>0</v>
      </c>
      <c r="AI311" s="26">
        <f t="shared" si="154"/>
        <v>0</v>
      </c>
      <c r="AJ311" s="26">
        <f t="shared" si="155"/>
        <v>0</v>
      </c>
      <c r="AK311" s="26">
        <f t="shared" si="156"/>
        <v>0</v>
      </c>
      <c r="AL311" s="26">
        <f t="shared" si="157"/>
        <v>0</v>
      </c>
      <c r="AM311" s="26">
        <f t="shared" si="158"/>
        <v>0</v>
      </c>
    </row>
    <row r="312" spans="1:39" ht="14.25">
      <c r="A312" s="5">
        <f t="shared" si="167"/>
        <v>303</v>
      </c>
      <c r="B312">
        <v>549.5964812694633</v>
      </c>
      <c r="C312" s="6" t="str">
        <f t="shared" si="143"/>
        <v>NA</v>
      </c>
      <c r="D312" s="7" t="str">
        <f t="shared" si="159"/>
        <v>NA</v>
      </c>
      <c r="E312" s="8" t="str">
        <f t="shared" si="144"/>
        <v>NA</v>
      </c>
      <c r="F312" s="8" t="str">
        <f t="shared" si="160"/>
        <v>NA</v>
      </c>
      <c r="G312" s="8" t="str">
        <f t="shared" si="145"/>
        <v>NA</v>
      </c>
      <c r="H312" s="8" t="str">
        <f t="shared" si="170"/>
        <v>NA</v>
      </c>
      <c r="I312" s="15" t="str">
        <f t="shared" si="161"/>
        <v>NA</v>
      </c>
      <c r="J312" s="15" t="str">
        <f t="shared" si="171"/>
        <v>NA</v>
      </c>
      <c r="K312" s="19"/>
      <c r="L312" s="8" t="str">
        <f t="shared" si="146"/>
        <v>NA</v>
      </c>
      <c r="M312" s="8" t="str">
        <f t="shared" si="172"/>
        <v>NA</v>
      </c>
      <c r="N312" s="15" t="str">
        <f t="shared" si="162"/>
        <v>NA</v>
      </c>
      <c r="O312" s="14" t="str">
        <f t="shared" si="173"/>
        <v>NA</v>
      </c>
      <c r="P312" s="8" t="str">
        <f t="shared" si="163"/>
        <v>NA</v>
      </c>
      <c r="Q312" s="13">
        <f t="shared" si="168"/>
        <v>302</v>
      </c>
      <c r="R312" s="10">
        <v>549.5964812694633</v>
      </c>
      <c r="S312" s="12">
        <f t="shared" si="169"/>
        <v>-0.03200000000000006</v>
      </c>
      <c r="T312" s="11">
        <f t="shared" si="164"/>
        <v>16843631.856903143</v>
      </c>
      <c r="U312" s="11">
        <f t="shared" si="174"/>
        <v>16255615.886488535</v>
      </c>
      <c r="V312" s="11">
        <f t="shared" si="165"/>
        <v>15000</v>
      </c>
      <c r="W312" s="11">
        <f t="shared" si="166"/>
        <v>1368667.8108168384</v>
      </c>
      <c r="X312" s="10">
        <f t="shared" si="147"/>
        <v>27.292751156908526</v>
      </c>
      <c r="Y312" s="10">
        <f t="shared" si="175"/>
        <v>29604.658037304966</v>
      </c>
      <c r="AA312" s="11">
        <f t="shared" si="148"/>
        <v>5000</v>
      </c>
      <c r="AB312" s="11">
        <f t="shared" si="176"/>
        <v>1515000</v>
      </c>
      <c r="AC312" s="24"/>
      <c r="AD312" s="26" t="str">
        <f t="shared" si="149"/>
        <v>NA</v>
      </c>
      <c r="AE312" s="26" t="str">
        <f t="shared" si="150"/>
        <v>NA</v>
      </c>
      <c r="AF312" s="26" t="str">
        <f t="shared" si="151"/>
        <v>NA</v>
      </c>
      <c r="AG312" s="26">
        <f t="shared" si="152"/>
        <v>0</v>
      </c>
      <c r="AH312" s="26">
        <f t="shared" si="153"/>
        <v>0</v>
      </c>
      <c r="AI312" s="26">
        <f t="shared" si="154"/>
        <v>0</v>
      </c>
      <c r="AJ312" s="26">
        <f t="shared" si="155"/>
        <v>0</v>
      </c>
      <c r="AK312" s="26">
        <f t="shared" si="156"/>
        <v>0</v>
      </c>
      <c r="AL312" s="26">
        <f t="shared" si="157"/>
        <v>0</v>
      </c>
      <c r="AM312" s="26">
        <f t="shared" si="158"/>
        <v>0</v>
      </c>
    </row>
    <row r="313" spans="1:39" ht="14.25">
      <c r="A313" s="5">
        <f t="shared" si="167"/>
        <v>304</v>
      </c>
      <c r="B313">
        <v>513.8727099869483</v>
      </c>
      <c r="C313" s="6" t="str">
        <f t="shared" si="143"/>
        <v>NA</v>
      </c>
      <c r="D313" s="7" t="str">
        <f t="shared" si="159"/>
        <v>NA</v>
      </c>
      <c r="E313" s="8" t="str">
        <f t="shared" si="144"/>
        <v>NA</v>
      </c>
      <c r="F313" s="8" t="str">
        <f t="shared" si="160"/>
        <v>NA</v>
      </c>
      <c r="G313" s="8" t="str">
        <f t="shared" si="145"/>
        <v>NA</v>
      </c>
      <c r="H313" s="8" t="str">
        <f t="shared" si="170"/>
        <v>NA</v>
      </c>
      <c r="I313" s="15" t="str">
        <f t="shared" si="161"/>
        <v>NA</v>
      </c>
      <c r="J313" s="15" t="str">
        <f t="shared" si="171"/>
        <v>NA</v>
      </c>
      <c r="K313" s="19"/>
      <c r="L313" s="8" t="str">
        <f t="shared" si="146"/>
        <v>NA</v>
      </c>
      <c r="M313" s="8" t="str">
        <f t="shared" si="172"/>
        <v>NA</v>
      </c>
      <c r="N313" s="15" t="str">
        <f t="shared" si="162"/>
        <v>NA</v>
      </c>
      <c r="O313" s="14" t="str">
        <f t="shared" si="173"/>
        <v>NA</v>
      </c>
      <c r="P313" s="8" t="str">
        <f t="shared" si="163"/>
        <v>NA</v>
      </c>
      <c r="Q313" s="13">
        <f t="shared" si="168"/>
        <v>303</v>
      </c>
      <c r="R313" s="10">
        <v>513.8727099869483</v>
      </c>
      <c r="S313" s="12">
        <f t="shared" si="169"/>
        <v>-0.06499999999999985</v>
      </c>
      <c r="T313" s="11">
        <f t="shared" si="164"/>
        <v>17059239.75511443</v>
      </c>
      <c r="U313" s="11">
        <f t="shared" si="174"/>
        <v>15213025.853866782</v>
      </c>
      <c r="V313" s="11">
        <f t="shared" si="165"/>
        <v>15000</v>
      </c>
      <c r="W313" s="11">
        <f t="shared" si="166"/>
        <v>1383667.8108168384</v>
      </c>
      <c r="X313" s="10">
        <f t="shared" si="147"/>
        <v>29.190108189206974</v>
      </c>
      <c r="Y313" s="10">
        <f t="shared" si="175"/>
        <v>29633.848145494172</v>
      </c>
      <c r="AA313" s="11">
        <f t="shared" si="148"/>
        <v>5000</v>
      </c>
      <c r="AB313" s="11">
        <f t="shared" si="176"/>
        <v>1520000</v>
      </c>
      <c r="AC313" s="24"/>
      <c r="AD313" s="26" t="str">
        <f t="shared" si="149"/>
        <v>NA</v>
      </c>
      <c r="AE313" s="26" t="str">
        <f t="shared" si="150"/>
        <v>NA</v>
      </c>
      <c r="AF313" s="26" t="str">
        <f t="shared" si="151"/>
        <v>NA</v>
      </c>
      <c r="AG313" s="26">
        <f t="shared" si="152"/>
        <v>0</v>
      </c>
      <c r="AH313" s="26">
        <f t="shared" si="153"/>
        <v>0</v>
      </c>
      <c r="AI313" s="26">
        <f t="shared" si="154"/>
        <v>0</v>
      </c>
      <c r="AJ313" s="26">
        <f t="shared" si="155"/>
        <v>0</v>
      </c>
      <c r="AK313" s="26">
        <f t="shared" si="156"/>
        <v>0</v>
      </c>
      <c r="AL313" s="26">
        <f t="shared" si="157"/>
        <v>0</v>
      </c>
      <c r="AM313" s="26">
        <f t="shared" si="158"/>
        <v>0</v>
      </c>
    </row>
    <row r="314" spans="1:39" ht="14.25">
      <c r="A314" s="5">
        <f t="shared" si="167"/>
        <v>305</v>
      </c>
      <c r="B314">
        <v>563.7183628556822</v>
      </c>
      <c r="C314" s="6" t="str">
        <f t="shared" si="143"/>
        <v>NA</v>
      </c>
      <c r="D314" s="7" t="str">
        <f t="shared" si="159"/>
        <v>NA</v>
      </c>
      <c r="E314" s="8" t="str">
        <f t="shared" si="144"/>
        <v>NA</v>
      </c>
      <c r="F314" s="8" t="str">
        <f t="shared" si="160"/>
        <v>NA</v>
      </c>
      <c r="G314" s="8" t="str">
        <f t="shared" si="145"/>
        <v>NA</v>
      </c>
      <c r="H314" s="8" t="str">
        <f t="shared" si="170"/>
        <v>NA</v>
      </c>
      <c r="I314" s="15" t="str">
        <f t="shared" si="161"/>
        <v>NA</v>
      </c>
      <c r="J314" s="15" t="str">
        <f t="shared" si="171"/>
        <v>NA</v>
      </c>
      <c r="K314" s="19"/>
      <c r="L314" s="8" t="str">
        <f t="shared" si="146"/>
        <v>NA</v>
      </c>
      <c r="M314" s="8" t="str">
        <f t="shared" si="172"/>
        <v>NA</v>
      </c>
      <c r="N314" s="15" t="str">
        <f t="shared" si="162"/>
        <v>NA</v>
      </c>
      <c r="O314" s="14" t="str">
        <f t="shared" si="173"/>
        <v>NA</v>
      </c>
      <c r="P314" s="8" t="str">
        <f t="shared" si="163"/>
        <v>NA</v>
      </c>
      <c r="Q314" s="13">
        <f t="shared" si="168"/>
        <v>304</v>
      </c>
      <c r="R314" s="10">
        <v>563.7183628556822</v>
      </c>
      <c r="S314" s="12">
        <f t="shared" si="169"/>
        <v>0.09699999999999996</v>
      </c>
      <c r="T314" s="11">
        <f t="shared" si="164"/>
        <v>17277542.75205336</v>
      </c>
      <c r="U314" s="11">
        <f t="shared" si="174"/>
        <v>16705144.361691859</v>
      </c>
      <c r="V314" s="11">
        <f t="shared" si="165"/>
        <v>15000</v>
      </c>
      <c r="W314" s="11">
        <f t="shared" si="166"/>
        <v>1398667.8108168384</v>
      </c>
      <c r="X314" s="10">
        <f t="shared" si="147"/>
        <v>26.609032077672722</v>
      </c>
      <c r="Y314" s="10">
        <f t="shared" si="175"/>
        <v>29660.457177571843</v>
      </c>
      <c r="AA314" s="11">
        <f t="shared" si="148"/>
        <v>5000</v>
      </c>
      <c r="AB314" s="11">
        <f t="shared" si="176"/>
        <v>1525000</v>
      </c>
      <c r="AC314" s="24"/>
      <c r="AD314" s="26" t="str">
        <f t="shared" si="149"/>
        <v>NA</v>
      </c>
      <c r="AE314" s="26" t="str">
        <f t="shared" si="150"/>
        <v>NA</v>
      </c>
      <c r="AF314" s="26" t="str">
        <f t="shared" si="151"/>
        <v>NA</v>
      </c>
      <c r="AG314" s="26">
        <f t="shared" si="152"/>
        <v>0</v>
      </c>
      <c r="AH314" s="26">
        <f t="shared" si="153"/>
        <v>0</v>
      </c>
      <c r="AI314" s="26">
        <f t="shared" si="154"/>
        <v>0</v>
      </c>
      <c r="AJ314" s="26">
        <f t="shared" si="155"/>
        <v>0</v>
      </c>
      <c r="AK314" s="26">
        <f t="shared" si="156"/>
        <v>0</v>
      </c>
      <c r="AL314" s="26">
        <f t="shared" si="157"/>
        <v>0</v>
      </c>
      <c r="AM314" s="26">
        <f t="shared" si="158"/>
        <v>0</v>
      </c>
    </row>
    <row r="315" spans="1:39" ht="14.25">
      <c r="A315" s="5">
        <f t="shared" si="167"/>
        <v>306</v>
      </c>
      <c r="B315">
        <v>599.796338078446</v>
      </c>
      <c r="C315" s="6" t="str">
        <f t="shared" si="143"/>
        <v>NA</v>
      </c>
      <c r="D315" s="7" t="str">
        <f t="shared" si="159"/>
        <v>NA</v>
      </c>
      <c r="E315" s="8" t="str">
        <f t="shared" si="144"/>
        <v>NA</v>
      </c>
      <c r="F315" s="8" t="str">
        <f t="shared" si="160"/>
        <v>NA</v>
      </c>
      <c r="G315" s="8" t="str">
        <f t="shared" si="145"/>
        <v>NA</v>
      </c>
      <c r="H315" s="8" t="str">
        <f t="shared" si="170"/>
        <v>NA</v>
      </c>
      <c r="I315" s="15" t="str">
        <f t="shared" si="161"/>
        <v>NA</v>
      </c>
      <c r="J315" s="15" t="str">
        <f t="shared" si="171"/>
        <v>NA</v>
      </c>
      <c r="K315" s="19"/>
      <c r="L315" s="8" t="str">
        <f t="shared" si="146"/>
        <v>NA</v>
      </c>
      <c r="M315" s="8" t="str">
        <f t="shared" si="172"/>
        <v>NA</v>
      </c>
      <c r="N315" s="15" t="str">
        <f t="shared" si="162"/>
        <v>NA</v>
      </c>
      <c r="O315" s="14" t="str">
        <f t="shared" si="173"/>
        <v>NA</v>
      </c>
      <c r="P315" s="8" t="str">
        <f t="shared" si="163"/>
        <v>NA</v>
      </c>
      <c r="Q315" s="13">
        <f t="shared" si="168"/>
        <v>305</v>
      </c>
      <c r="R315" s="10">
        <v>599.796338078446</v>
      </c>
      <c r="S315" s="12">
        <f t="shared" si="169"/>
        <v>0.06400000000000008</v>
      </c>
      <c r="T315" s="11">
        <f t="shared" si="164"/>
        <v>17498574.536454026</v>
      </c>
      <c r="U315" s="11">
        <f t="shared" si="174"/>
        <v>17790233.60084014</v>
      </c>
      <c r="V315" s="11">
        <f t="shared" si="165"/>
        <v>1000</v>
      </c>
      <c r="W315" s="11">
        <f t="shared" si="166"/>
        <v>1399667.8108168384</v>
      </c>
      <c r="X315" s="10">
        <f t="shared" si="147"/>
        <v>1.6672325863203459</v>
      </c>
      <c r="Y315" s="10">
        <f t="shared" si="175"/>
        <v>29662.124410158165</v>
      </c>
      <c r="AA315" s="11">
        <f t="shared" si="148"/>
        <v>5000</v>
      </c>
      <c r="AB315" s="11">
        <f t="shared" si="176"/>
        <v>1530000</v>
      </c>
      <c r="AC315" s="24"/>
      <c r="AD315" s="26" t="str">
        <f t="shared" si="149"/>
        <v>NA</v>
      </c>
      <c r="AE315" s="26" t="str">
        <f t="shared" si="150"/>
        <v>NA</v>
      </c>
      <c r="AF315" s="26" t="str">
        <f t="shared" si="151"/>
        <v>NA</v>
      </c>
      <c r="AG315" s="26">
        <f t="shared" si="152"/>
        <v>0</v>
      </c>
      <c r="AH315" s="26">
        <f t="shared" si="153"/>
        <v>0</v>
      </c>
      <c r="AI315" s="26">
        <f t="shared" si="154"/>
        <v>0</v>
      </c>
      <c r="AJ315" s="26">
        <f t="shared" si="155"/>
        <v>0</v>
      </c>
      <c r="AK315" s="26">
        <f t="shared" si="156"/>
        <v>0</v>
      </c>
      <c r="AL315" s="26">
        <f t="shared" si="157"/>
        <v>0</v>
      </c>
      <c r="AM315" s="26">
        <f t="shared" si="158"/>
        <v>0</v>
      </c>
    </row>
    <row r="316" spans="1:39" ht="14.25">
      <c r="A316" s="5">
        <f t="shared" si="167"/>
        <v>307</v>
      </c>
      <c r="B316">
        <v>624.3879879396621</v>
      </c>
      <c r="C316" s="6" t="str">
        <f t="shared" si="143"/>
        <v>NA</v>
      </c>
      <c r="D316" s="7" t="str">
        <f t="shared" si="159"/>
        <v>NA</v>
      </c>
      <c r="E316" s="8" t="str">
        <f t="shared" si="144"/>
        <v>NA</v>
      </c>
      <c r="F316" s="8" t="str">
        <f t="shared" si="160"/>
        <v>NA</v>
      </c>
      <c r="G316" s="8" t="str">
        <f t="shared" si="145"/>
        <v>NA</v>
      </c>
      <c r="H316" s="8" t="str">
        <f t="shared" si="170"/>
        <v>NA</v>
      </c>
      <c r="I316" s="15" t="str">
        <f t="shared" si="161"/>
        <v>NA</v>
      </c>
      <c r="J316" s="15" t="str">
        <f t="shared" si="171"/>
        <v>NA</v>
      </c>
      <c r="K316" s="19"/>
      <c r="L316" s="8" t="str">
        <f t="shared" si="146"/>
        <v>NA</v>
      </c>
      <c r="M316" s="8" t="str">
        <f t="shared" si="172"/>
        <v>NA</v>
      </c>
      <c r="N316" s="15" t="str">
        <f t="shared" si="162"/>
        <v>NA</v>
      </c>
      <c r="O316" s="14" t="str">
        <f t="shared" si="173"/>
        <v>NA</v>
      </c>
      <c r="P316" s="8" t="str">
        <f t="shared" si="163"/>
        <v>NA</v>
      </c>
      <c r="Q316" s="13">
        <f t="shared" si="168"/>
        <v>306</v>
      </c>
      <c r="R316" s="10">
        <v>624.3879879396621</v>
      </c>
      <c r="S316" s="12">
        <f t="shared" si="169"/>
        <v>0.04099999999999983</v>
      </c>
      <c r="T316" s="11">
        <f t="shared" si="164"/>
        <v>17722369.218159705</v>
      </c>
      <c r="U316" s="11">
        <f t="shared" si="174"/>
        <v>18520674.178474583</v>
      </c>
      <c r="V316" s="11">
        <f t="shared" si="165"/>
        <v>1000</v>
      </c>
      <c r="W316" s="11">
        <f t="shared" si="166"/>
        <v>1400667.8108168384</v>
      </c>
      <c r="X316" s="10">
        <f t="shared" si="147"/>
        <v>1.6015682865709377</v>
      </c>
      <c r="Y316" s="10">
        <f t="shared" si="175"/>
        <v>29663.725978444738</v>
      </c>
      <c r="AA316" s="11">
        <f t="shared" si="148"/>
        <v>5000</v>
      </c>
      <c r="AB316" s="11">
        <f t="shared" si="176"/>
        <v>1535000</v>
      </c>
      <c r="AC316" s="24"/>
      <c r="AD316" s="26" t="str">
        <f t="shared" si="149"/>
        <v>NA</v>
      </c>
      <c r="AE316" s="26" t="str">
        <f t="shared" si="150"/>
        <v>NA</v>
      </c>
      <c r="AF316" s="26" t="str">
        <f t="shared" si="151"/>
        <v>NA</v>
      </c>
      <c r="AG316" s="26">
        <f t="shared" si="152"/>
        <v>0</v>
      </c>
      <c r="AH316" s="26">
        <f t="shared" si="153"/>
        <v>0</v>
      </c>
      <c r="AI316" s="26">
        <f t="shared" si="154"/>
        <v>0</v>
      </c>
      <c r="AJ316" s="26">
        <f t="shared" si="155"/>
        <v>0</v>
      </c>
      <c r="AK316" s="26">
        <f t="shared" si="156"/>
        <v>0</v>
      </c>
      <c r="AL316" s="26">
        <f t="shared" si="157"/>
        <v>0</v>
      </c>
      <c r="AM316" s="26">
        <f t="shared" si="158"/>
        <v>0</v>
      </c>
    </row>
    <row r="317" spans="1:39" ht="14.25">
      <c r="A317" s="5">
        <f t="shared" si="167"/>
        <v>308</v>
      </c>
      <c r="B317">
        <v>643.7440155657916</v>
      </c>
      <c r="C317" s="6" t="str">
        <f t="shared" si="143"/>
        <v>NA</v>
      </c>
      <c r="D317" s="7" t="str">
        <f t="shared" si="159"/>
        <v>NA</v>
      </c>
      <c r="E317" s="8" t="str">
        <f t="shared" si="144"/>
        <v>NA</v>
      </c>
      <c r="F317" s="8" t="str">
        <f t="shared" si="160"/>
        <v>NA</v>
      </c>
      <c r="G317" s="8" t="str">
        <f t="shared" si="145"/>
        <v>NA</v>
      </c>
      <c r="H317" s="8" t="str">
        <f t="shared" si="170"/>
        <v>NA</v>
      </c>
      <c r="I317" s="15" t="str">
        <f t="shared" si="161"/>
        <v>NA</v>
      </c>
      <c r="J317" s="15" t="str">
        <f t="shared" si="171"/>
        <v>NA</v>
      </c>
      <c r="K317" s="19"/>
      <c r="L317" s="8" t="str">
        <f t="shared" si="146"/>
        <v>NA</v>
      </c>
      <c r="M317" s="8" t="str">
        <f t="shared" si="172"/>
        <v>NA</v>
      </c>
      <c r="N317" s="15" t="str">
        <f t="shared" si="162"/>
        <v>NA</v>
      </c>
      <c r="O317" s="14" t="str">
        <f t="shared" si="173"/>
        <v>NA</v>
      </c>
      <c r="P317" s="8" t="str">
        <f t="shared" si="163"/>
        <v>NA</v>
      </c>
      <c r="Q317" s="13">
        <f t="shared" si="168"/>
        <v>307</v>
      </c>
      <c r="R317" s="10">
        <v>643.7440155657916</v>
      </c>
      <c r="S317" s="12">
        <f t="shared" si="169"/>
        <v>0.03099999999999996</v>
      </c>
      <c r="T317" s="11">
        <f t="shared" si="164"/>
        <v>17948961.333386697</v>
      </c>
      <c r="U317" s="11">
        <f t="shared" si="174"/>
        <v>19095846.078007292</v>
      </c>
      <c r="V317" s="11">
        <f t="shared" si="165"/>
        <v>1000</v>
      </c>
      <c r="W317" s="11">
        <f t="shared" si="166"/>
        <v>1401667.8108168384</v>
      </c>
      <c r="X317" s="10">
        <f t="shared" si="147"/>
        <v>1.5534124990988727</v>
      </c>
      <c r="Y317" s="10">
        <f t="shared" si="175"/>
        <v>29665.279390943837</v>
      </c>
      <c r="AA317" s="11">
        <f t="shared" si="148"/>
        <v>5000</v>
      </c>
      <c r="AB317" s="11">
        <f t="shared" si="176"/>
        <v>1540000</v>
      </c>
      <c r="AC317" s="24"/>
      <c r="AD317" s="26" t="str">
        <f t="shared" si="149"/>
        <v>NA</v>
      </c>
      <c r="AE317" s="26" t="str">
        <f t="shared" si="150"/>
        <v>NA</v>
      </c>
      <c r="AF317" s="26" t="str">
        <f t="shared" si="151"/>
        <v>NA</v>
      </c>
      <c r="AG317" s="26">
        <f t="shared" si="152"/>
        <v>0</v>
      </c>
      <c r="AH317" s="26">
        <f t="shared" si="153"/>
        <v>0</v>
      </c>
      <c r="AI317" s="26">
        <f t="shared" si="154"/>
        <v>0</v>
      </c>
      <c r="AJ317" s="26">
        <f t="shared" si="155"/>
        <v>0</v>
      </c>
      <c r="AK317" s="26">
        <f t="shared" si="156"/>
        <v>0</v>
      </c>
      <c r="AL317" s="26">
        <f t="shared" si="157"/>
        <v>0</v>
      </c>
      <c r="AM317" s="26">
        <f t="shared" si="158"/>
        <v>0</v>
      </c>
    </row>
    <row r="318" spans="1:39" ht="14.25">
      <c r="A318" s="5">
        <f t="shared" si="167"/>
        <v>309</v>
      </c>
      <c r="B318">
        <v>702.3247209822787</v>
      </c>
      <c r="C318" s="6" t="str">
        <f t="shared" si="143"/>
        <v>NA</v>
      </c>
      <c r="D318" s="7" t="str">
        <f t="shared" si="159"/>
        <v>NA</v>
      </c>
      <c r="E318" s="8" t="str">
        <f t="shared" si="144"/>
        <v>NA</v>
      </c>
      <c r="F318" s="8" t="str">
        <f t="shared" si="160"/>
        <v>NA</v>
      </c>
      <c r="G318" s="8" t="str">
        <f t="shared" si="145"/>
        <v>NA</v>
      </c>
      <c r="H318" s="8" t="str">
        <f t="shared" si="170"/>
        <v>NA</v>
      </c>
      <c r="I318" s="15" t="str">
        <f t="shared" si="161"/>
        <v>NA</v>
      </c>
      <c r="J318" s="15" t="str">
        <f t="shared" si="171"/>
        <v>NA</v>
      </c>
      <c r="K318" s="19"/>
      <c r="L318" s="8" t="str">
        <f t="shared" si="146"/>
        <v>NA</v>
      </c>
      <c r="M318" s="8" t="str">
        <f t="shared" si="172"/>
        <v>NA</v>
      </c>
      <c r="N318" s="15" t="str">
        <f t="shared" si="162"/>
        <v>NA</v>
      </c>
      <c r="O318" s="14" t="str">
        <f t="shared" si="173"/>
        <v>NA</v>
      </c>
      <c r="P318" s="8" t="str">
        <f t="shared" si="163"/>
        <v>NA</v>
      </c>
      <c r="Q318" s="13">
        <f t="shared" si="168"/>
        <v>308</v>
      </c>
      <c r="R318" s="10">
        <v>702.3247209822787</v>
      </c>
      <c r="S318" s="12">
        <f t="shared" si="169"/>
        <v>0.091</v>
      </c>
      <c r="T318" s="11">
        <f t="shared" si="164"/>
        <v>18178385.850054033</v>
      </c>
      <c r="U318" s="11">
        <f t="shared" si="174"/>
        <v>20834659.071105953</v>
      </c>
      <c r="V318" s="11">
        <f t="shared" si="165"/>
        <v>1000</v>
      </c>
      <c r="W318" s="11">
        <f t="shared" si="166"/>
        <v>1402667.8108168384</v>
      </c>
      <c r="X318" s="10">
        <f t="shared" si="147"/>
        <v>1.423842803940305</v>
      </c>
      <c r="Y318" s="10">
        <f t="shared" si="175"/>
        <v>29666.703233747776</v>
      </c>
      <c r="AA318" s="11">
        <f t="shared" si="148"/>
        <v>5000</v>
      </c>
      <c r="AB318" s="11">
        <f t="shared" si="176"/>
        <v>1545000</v>
      </c>
      <c r="AC318" s="24"/>
      <c r="AD318" s="26" t="str">
        <f t="shared" si="149"/>
        <v>NA</v>
      </c>
      <c r="AE318" s="26" t="str">
        <f t="shared" si="150"/>
        <v>NA</v>
      </c>
      <c r="AF318" s="26" t="str">
        <f t="shared" si="151"/>
        <v>NA</v>
      </c>
      <c r="AG318" s="26">
        <f t="shared" si="152"/>
        <v>0</v>
      </c>
      <c r="AH318" s="26">
        <f t="shared" si="153"/>
        <v>0</v>
      </c>
      <c r="AI318" s="26">
        <f t="shared" si="154"/>
        <v>0</v>
      </c>
      <c r="AJ318" s="26">
        <f t="shared" si="155"/>
        <v>0</v>
      </c>
      <c r="AK318" s="26">
        <f t="shared" si="156"/>
        <v>0</v>
      </c>
      <c r="AL318" s="26">
        <f t="shared" si="157"/>
        <v>0</v>
      </c>
      <c r="AM318" s="26">
        <f t="shared" si="158"/>
        <v>0</v>
      </c>
    </row>
    <row r="319" spans="1:39" ht="14.25">
      <c r="A319" s="5">
        <f t="shared" si="167"/>
        <v>310</v>
      </c>
      <c r="B319">
        <v>639.8178208148558</v>
      </c>
      <c r="C319" s="6" t="str">
        <f t="shared" si="143"/>
        <v>NA</v>
      </c>
      <c r="D319" s="7" t="str">
        <f t="shared" si="159"/>
        <v>NA</v>
      </c>
      <c r="E319" s="8" t="str">
        <f t="shared" si="144"/>
        <v>NA</v>
      </c>
      <c r="F319" s="8" t="str">
        <f t="shared" si="160"/>
        <v>NA</v>
      </c>
      <c r="G319" s="8" t="str">
        <f t="shared" si="145"/>
        <v>NA</v>
      </c>
      <c r="H319" s="8" t="str">
        <f t="shared" si="170"/>
        <v>NA</v>
      </c>
      <c r="I319" s="15" t="str">
        <f t="shared" si="161"/>
        <v>NA</v>
      </c>
      <c r="J319" s="15" t="str">
        <f t="shared" si="171"/>
        <v>NA</v>
      </c>
      <c r="K319" s="19"/>
      <c r="L319" s="8" t="str">
        <f t="shared" si="146"/>
        <v>NA</v>
      </c>
      <c r="M319" s="8" t="str">
        <f t="shared" si="172"/>
        <v>NA</v>
      </c>
      <c r="N319" s="15" t="str">
        <f t="shared" si="162"/>
        <v>NA</v>
      </c>
      <c r="O319" s="14" t="str">
        <f t="shared" si="173"/>
        <v>NA</v>
      </c>
      <c r="P319" s="8" t="str">
        <f t="shared" si="163"/>
        <v>NA</v>
      </c>
      <c r="Q319" s="13">
        <f t="shared" si="168"/>
        <v>309</v>
      </c>
      <c r="R319" s="10">
        <v>639.8178208148558</v>
      </c>
      <c r="S319" s="12">
        <f t="shared" si="169"/>
        <v>-0.08900000000000004</v>
      </c>
      <c r="T319" s="11">
        <f t="shared" si="164"/>
        <v>18410678.173179705</v>
      </c>
      <c r="U319" s="11">
        <f t="shared" si="174"/>
        <v>18981285.413777523</v>
      </c>
      <c r="V319" s="11">
        <f t="shared" si="165"/>
        <v>1000</v>
      </c>
      <c r="W319" s="11">
        <f t="shared" si="166"/>
        <v>1403667.8108168384</v>
      </c>
      <c r="X319" s="10">
        <f t="shared" si="147"/>
        <v>1.5629449000442426</v>
      </c>
      <c r="Y319" s="10">
        <f t="shared" si="175"/>
        <v>29668.26617864782</v>
      </c>
      <c r="AA319" s="11">
        <f t="shared" si="148"/>
        <v>5000</v>
      </c>
      <c r="AB319" s="11">
        <f t="shared" si="176"/>
        <v>1550000</v>
      </c>
      <c r="AC319" s="24"/>
      <c r="AD319" s="26" t="str">
        <f t="shared" si="149"/>
        <v>NA</v>
      </c>
      <c r="AE319" s="26" t="str">
        <f t="shared" si="150"/>
        <v>NA</v>
      </c>
      <c r="AF319" s="26" t="str">
        <f t="shared" si="151"/>
        <v>NA</v>
      </c>
      <c r="AG319" s="26">
        <f t="shared" si="152"/>
        <v>0</v>
      </c>
      <c r="AH319" s="26">
        <f t="shared" si="153"/>
        <v>0</v>
      </c>
      <c r="AI319" s="26">
        <f t="shared" si="154"/>
        <v>0</v>
      </c>
      <c r="AJ319" s="26">
        <f t="shared" si="155"/>
        <v>0</v>
      </c>
      <c r="AK319" s="26">
        <f t="shared" si="156"/>
        <v>0</v>
      </c>
      <c r="AL319" s="26">
        <f t="shared" si="157"/>
        <v>0</v>
      </c>
      <c r="AM319" s="26">
        <f t="shared" si="158"/>
        <v>0</v>
      </c>
    </row>
    <row r="320" spans="1:39" ht="14.25">
      <c r="A320" s="5">
        <f t="shared" si="167"/>
        <v>311</v>
      </c>
      <c r="B320">
        <v>715.9561414918237</v>
      </c>
      <c r="C320" s="6" t="str">
        <f t="shared" si="143"/>
        <v>NA</v>
      </c>
      <c r="D320" s="7" t="str">
        <f t="shared" si="159"/>
        <v>NA</v>
      </c>
      <c r="E320" s="8" t="str">
        <f t="shared" si="144"/>
        <v>NA</v>
      </c>
      <c r="F320" s="8" t="str">
        <f t="shared" si="160"/>
        <v>NA</v>
      </c>
      <c r="G320" s="8" t="str">
        <f t="shared" si="145"/>
        <v>NA</v>
      </c>
      <c r="H320" s="8" t="str">
        <f t="shared" si="170"/>
        <v>NA</v>
      </c>
      <c r="I320" s="15" t="str">
        <f t="shared" si="161"/>
        <v>NA</v>
      </c>
      <c r="J320" s="15" t="str">
        <f t="shared" si="171"/>
        <v>NA</v>
      </c>
      <c r="K320" s="19"/>
      <c r="L320" s="8" t="str">
        <f t="shared" si="146"/>
        <v>NA</v>
      </c>
      <c r="M320" s="8" t="str">
        <f t="shared" si="172"/>
        <v>NA</v>
      </c>
      <c r="N320" s="15" t="str">
        <f t="shared" si="162"/>
        <v>NA</v>
      </c>
      <c r="O320" s="14" t="str">
        <f t="shared" si="173"/>
        <v>NA</v>
      </c>
      <c r="P320" s="8" t="str">
        <f t="shared" si="163"/>
        <v>NA</v>
      </c>
      <c r="Q320" s="13">
        <f t="shared" si="168"/>
        <v>310</v>
      </c>
      <c r="R320" s="10">
        <v>715.9561414918237</v>
      </c>
      <c r="S320" s="12">
        <f t="shared" si="169"/>
        <v>0.11900000000000001</v>
      </c>
      <c r="T320" s="11">
        <f t="shared" si="164"/>
        <v>18645874.150344454</v>
      </c>
      <c r="U320" s="11">
        <f t="shared" si="174"/>
        <v>21241177.37801705</v>
      </c>
      <c r="V320" s="11">
        <f t="shared" si="165"/>
        <v>1000</v>
      </c>
      <c r="W320" s="11">
        <f t="shared" si="166"/>
        <v>1404667.8108168384</v>
      </c>
      <c r="X320" s="10">
        <f t="shared" si="147"/>
        <v>1.3967336014693856</v>
      </c>
      <c r="Y320" s="10">
        <f t="shared" si="175"/>
        <v>29669.66291224929</v>
      </c>
      <c r="AA320" s="11">
        <f t="shared" si="148"/>
        <v>5000</v>
      </c>
      <c r="AB320" s="11">
        <f t="shared" si="176"/>
        <v>1555000</v>
      </c>
      <c r="AC320" s="24"/>
      <c r="AD320" s="26" t="str">
        <f t="shared" si="149"/>
        <v>NA</v>
      </c>
      <c r="AE320" s="26" t="str">
        <f t="shared" si="150"/>
        <v>NA</v>
      </c>
      <c r="AF320" s="26" t="str">
        <f t="shared" si="151"/>
        <v>NA</v>
      </c>
      <c r="AG320" s="26">
        <f t="shared" si="152"/>
        <v>0</v>
      </c>
      <c r="AH320" s="26">
        <f t="shared" si="153"/>
        <v>0</v>
      </c>
      <c r="AI320" s="26">
        <f t="shared" si="154"/>
        <v>0</v>
      </c>
      <c r="AJ320" s="26">
        <f t="shared" si="155"/>
        <v>0</v>
      </c>
      <c r="AK320" s="26">
        <f t="shared" si="156"/>
        <v>0</v>
      </c>
      <c r="AL320" s="26">
        <f t="shared" si="157"/>
        <v>0</v>
      </c>
      <c r="AM320" s="26">
        <f t="shared" si="158"/>
        <v>0</v>
      </c>
    </row>
    <row r="321" spans="1:39" ht="14.25">
      <c r="A321" s="5">
        <f t="shared" si="167"/>
        <v>312</v>
      </c>
      <c r="B321">
        <v>765.3571152547595</v>
      </c>
      <c r="C321" s="6" t="str">
        <f t="shared" si="143"/>
        <v>NA</v>
      </c>
      <c r="D321" s="7" t="str">
        <f t="shared" si="159"/>
        <v>NA</v>
      </c>
      <c r="E321" s="8" t="str">
        <f t="shared" si="144"/>
        <v>NA</v>
      </c>
      <c r="F321" s="8" t="str">
        <f t="shared" si="160"/>
        <v>NA</v>
      </c>
      <c r="G321" s="8" t="str">
        <f t="shared" si="145"/>
        <v>NA</v>
      </c>
      <c r="H321" s="8" t="str">
        <f t="shared" si="170"/>
        <v>NA</v>
      </c>
      <c r="I321" s="15" t="str">
        <f t="shared" si="161"/>
        <v>NA</v>
      </c>
      <c r="J321" s="15" t="str">
        <f t="shared" si="171"/>
        <v>NA</v>
      </c>
      <c r="K321" s="19"/>
      <c r="L321" s="8" t="str">
        <f t="shared" si="146"/>
        <v>NA</v>
      </c>
      <c r="M321" s="8" t="str">
        <f t="shared" si="172"/>
        <v>NA</v>
      </c>
      <c r="N321" s="15" t="str">
        <f t="shared" si="162"/>
        <v>NA</v>
      </c>
      <c r="O321" s="14" t="str">
        <f t="shared" si="173"/>
        <v>NA</v>
      </c>
      <c r="P321" s="8" t="str">
        <f t="shared" si="163"/>
        <v>NA</v>
      </c>
      <c r="Q321" s="13">
        <f t="shared" si="168"/>
        <v>311</v>
      </c>
      <c r="R321" s="10">
        <v>765.3571152547595</v>
      </c>
      <c r="S321" s="12">
        <f t="shared" si="169"/>
        <v>0.06899999999999994</v>
      </c>
      <c r="T321" s="11">
        <f t="shared" si="164"/>
        <v>18884010.077223755</v>
      </c>
      <c r="U321" s="11">
        <f t="shared" si="174"/>
        <v>22707887.617100224</v>
      </c>
      <c r="V321" s="11">
        <f t="shared" si="165"/>
        <v>1000</v>
      </c>
      <c r="W321" s="11">
        <f t="shared" si="166"/>
        <v>1405667.8108168384</v>
      </c>
      <c r="X321" s="10">
        <f t="shared" si="147"/>
        <v>1.3065796084839905</v>
      </c>
      <c r="Y321" s="10">
        <f t="shared" si="175"/>
        <v>29670.969491857773</v>
      </c>
      <c r="AA321" s="11">
        <f t="shared" si="148"/>
        <v>5000</v>
      </c>
      <c r="AB321" s="11">
        <f t="shared" si="176"/>
        <v>1560000</v>
      </c>
      <c r="AC321" s="24"/>
      <c r="AD321" s="26" t="str">
        <f t="shared" si="149"/>
        <v>NA</v>
      </c>
      <c r="AE321" s="26" t="str">
        <f t="shared" si="150"/>
        <v>NA</v>
      </c>
      <c r="AF321" s="26" t="str">
        <f t="shared" si="151"/>
        <v>NA</v>
      </c>
      <c r="AG321" s="26">
        <f t="shared" si="152"/>
        <v>0</v>
      </c>
      <c r="AH321" s="26">
        <f t="shared" si="153"/>
        <v>0</v>
      </c>
      <c r="AI321" s="26">
        <f t="shared" si="154"/>
        <v>0</v>
      </c>
      <c r="AJ321" s="26">
        <f t="shared" si="155"/>
        <v>0</v>
      </c>
      <c r="AK321" s="26">
        <f t="shared" si="156"/>
        <v>0</v>
      </c>
      <c r="AL321" s="26">
        <f t="shared" si="157"/>
        <v>0</v>
      </c>
      <c r="AM321" s="26">
        <f t="shared" si="158"/>
        <v>0</v>
      </c>
    </row>
    <row r="322" spans="1:39" ht="14.25">
      <c r="A322" s="5">
        <f t="shared" si="167"/>
        <v>313</v>
      </c>
      <c r="B322">
        <v>808.2171137090261</v>
      </c>
      <c r="C322" s="6" t="str">
        <f t="shared" si="143"/>
        <v>NA</v>
      </c>
      <c r="D322" s="7" t="str">
        <f t="shared" si="159"/>
        <v>NA</v>
      </c>
      <c r="E322" s="8" t="str">
        <f t="shared" si="144"/>
        <v>NA</v>
      </c>
      <c r="F322" s="8" t="str">
        <f t="shared" si="160"/>
        <v>NA</v>
      </c>
      <c r="G322" s="8" t="str">
        <f t="shared" si="145"/>
        <v>NA</v>
      </c>
      <c r="H322" s="8" t="str">
        <f t="shared" si="170"/>
        <v>NA</v>
      </c>
      <c r="I322" s="15" t="str">
        <f t="shared" si="161"/>
        <v>NA</v>
      </c>
      <c r="J322" s="15" t="str">
        <f t="shared" si="171"/>
        <v>NA</v>
      </c>
      <c r="K322" s="19"/>
      <c r="L322" s="8" t="str">
        <f t="shared" si="146"/>
        <v>NA</v>
      </c>
      <c r="M322" s="8" t="str">
        <f t="shared" si="172"/>
        <v>NA</v>
      </c>
      <c r="N322" s="15" t="str">
        <f t="shared" si="162"/>
        <v>NA</v>
      </c>
      <c r="O322" s="14" t="str">
        <f t="shared" si="173"/>
        <v>NA</v>
      </c>
      <c r="P322" s="8" t="str">
        <f t="shared" si="163"/>
        <v>NA</v>
      </c>
      <c r="Q322" s="13">
        <f t="shared" si="168"/>
        <v>312</v>
      </c>
      <c r="R322" s="10">
        <v>808.2171137090261</v>
      </c>
      <c r="S322" s="12">
        <f t="shared" si="169"/>
        <v>0.05600000000000007</v>
      </c>
      <c r="T322" s="11">
        <f t="shared" si="164"/>
        <v>19125122.703189056</v>
      </c>
      <c r="U322" s="11">
        <f t="shared" si="174"/>
        <v>23980585.323657837</v>
      </c>
      <c r="V322" s="11">
        <f t="shared" si="165"/>
        <v>1000</v>
      </c>
      <c r="W322" s="11">
        <f t="shared" si="166"/>
        <v>1406667.8108168384</v>
      </c>
      <c r="X322" s="10">
        <f t="shared" si="147"/>
        <v>1.2372912959128697</v>
      </c>
      <c r="Y322" s="10">
        <f t="shared" si="175"/>
        <v>29672.206783153688</v>
      </c>
      <c r="AA322" s="11">
        <f t="shared" si="148"/>
        <v>5000</v>
      </c>
      <c r="AB322" s="11">
        <f t="shared" si="176"/>
        <v>1565000</v>
      </c>
      <c r="AC322" s="24"/>
      <c r="AD322" s="26" t="str">
        <f t="shared" si="149"/>
        <v>NA</v>
      </c>
      <c r="AE322" s="26" t="str">
        <f t="shared" si="150"/>
        <v>NA</v>
      </c>
      <c r="AF322" s="26" t="str">
        <f t="shared" si="151"/>
        <v>NA</v>
      </c>
      <c r="AG322" s="26">
        <f t="shared" si="152"/>
        <v>0</v>
      </c>
      <c r="AH322" s="26">
        <f t="shared" si="153"/>
        <v>0</v>
      </c>
      <c r="AI322" s="26">
        <f t="shared" si="154"/>
        <v>0</v>
      </c>
      <c r="AJ322" s="26">
        <f t="shared" si="155"/>
        <v>0</v>
      </c>
      <c r="AK322" s="26">
        <f t="shared" si="156"/>
        <v>0</v>
      </c>
      <c r="AL322" s="26">
        <f t="shared" si="157"/>
        <v>0</v>
      </c>
      <c r="AM322" s="26">
        <f t="shared" si="158"/>
        <v>0</v>
      </c>
    </row>
    <row r="323" spans="1:39" ht="14.25">
      <c r="A323" s="5">
        <f t="shared" si="167"/>
        <v>314</v>
      </c>
      <c r="B323">
        <v>828.4225415517517</v>
      </c>
      <c r="C323" s="6" t="str">
        <f t="shared" si="143"/>
        <v>NA</v>
      </c>
      <c r="D323" s="7" t="str">
        <f t="shared" si="159"/>
        <v>NA</v>
      </c>
      <c r="E323" s="8" t="str">
        <f t="shared" si="144"/>
        <v>NA</v>
      </c>
      <c r="F323" s="8" t="str">
        <f t="shared" si="160"/>
        <v>NA</v>
      </c>
      <c r="G323" s="8" t="str">
        <f t="shared" si="145"/>
        <v>NA</v>
      </c>
      <c r="H323" s="8" t="str">
        <f t="shared" si="170"/>
        <v>NA</v>
      </c>
      <c r="I323" s="15" t="str">
        <f t="shared" si="161"/>
        <v>NA</v>
      </c>
      <c r="J323" s="15" t="str">
        <f t="shared" si="171"/>
        <v>NA</v>
      </c>
      <c r="K323" s="19"/>
      <c r="L323" s="8" t="str">
        <f t="shared" si="146"/>
        <v>NA</v>
      </c>
      <c r="M323" s="8" t="str">
        <f t="shared" si="172"/>
        <v>NA</v>
      </c>
      <c r="N323" s="15" t="str">
        <f t="shared" si="162"/>
        <v>NA</v>
      </c>
      <c r="O323" s="14" t="str">
        <f t="shared" si="173"/>
        <v>NA</v>
      </c>
      <c r="P323" s="8" t="str">
        <f t="shared" si="163"/>
        <v>NA</v>
      </c>
      <c r="Q323" s="13">
        <f t="shared" si="168"/>
        <v>313</v>
      </c>
      <c r="R323" s="10">
        <v>828.4225415517517</v>
      </c>
      <c r="S323" s="12">
        <f t="shared" si="169"/>
        <v>0.02499999999999995</v>
      </c>
      <c r="T323" s="11">
        <f t="shared" si="164"/>
        <v>19369249.236978915</v>
      </c>
      <c r="U323" s="11">
        <f t="shared" si="174"/>
        <v>24581124.95674928</v>
      </c>
      <c r="V323" s="11">
        <f t="shared" si="165"/>
        <v>1000</v>
      </c>
      <c r="W323" s="11">
        <f t="shared" si="166"/>
        <v>1407667.8108168384</v>
      </c>
      <c r="X323" s="10">
        <f t="shared" si="147"/>
        <v>1.20711345942719</v>
      </c>
      <c r="Y323" s="10">
        <f t="shared" si="175"/>
        <v>29673.413896613114</v>
      </c>
      <c r="AA323" s="11">
        <f t="shared" si="148"/>
        <v>5000</v>
      </c>
      <c r="AB323" s="11">
        <f t="shared" si="176"/>
        <v>1570000</v>
      </c>
      <c r="AC323" s="24"/>
      <c r="AD323" s="26" t="str">
        <f t="shared" si="149"/>
        <v>NA</v>
      </c>
      <c r="AE323" s="26" t="str">
        <f t="shared" si="150"/>
        <v>NA</v>
      </c>
      <c r="AF323" s="26" t="str">
        <f t="shared" si="151"/>
        <v>NA</v>
      </c>
      <c r="AG323" s="26">
        <f t="shared" si="152"/>
        <v>0</v>
      </c>
      <c r="AH323" s="26">
        <f t="shared" si="153"/>
        <v>0</v>
      </c>
      <c r="AI323" s="26">
        <f t="shared" si="154"/>
        <v>0</v>
      </c>
      <c r="AJ323" s="26">
        <f t="shared" si="155"/>
        <v>0</v>
      </c>
      <c r="AK323" s="26">
        <f t="shared" si="156"/>
        <v>0</v>
      </c>
      <c r="AL323" s="26">
        <f t="shared" si="157"/>
        <v>0</v>
      </c>
      <c r="AM323" s="26">
        <f t="shared" si="158"/>
        <v>0</v>
      </c>
    </row>
    <row r="324" spans="1:39" ht="14.25">
      <c r="A324" s="5">
        <f t="shared" si="167"/>
        <v>315</v>
      </c>
      <c r="B324">
        <v>917.0637534977891</v>
      </c>
      <c r="C324" s="6" t="str">
        <f t="shared" si="143"/>
        <v>NA</v>
      </c>
      <c r="D324" s="7" t="str">
        <f t="shared" si="159"/>
        <v>NA</v>
      </c>
      <c r="E324" s="8" t="str">
        <f t="shared" si="144"/>
        <v>NA</v>
      </c>
      <c r="F324" s="8" t="str">
        <f t="shared" si="160"/>
        <v>NA</v>
      </c>
      <c r="G324" s="8" t="str">
        <f t="shared" si="145"/>
        <v>NA</v>
      </c>
      <c r="H324" s="8" t="str">
        <f t="shared" si="170"/>
        <v>NA</v>
      </c>
      <c r="I324" s="15" t="str">
        <f t="shared" si="161"/>
        <v>NA</v>
      </c>
      <c r="J324" s="15" t="str">
        <f t="shared" si="171"/>
        <v>NA</v>
      </c>
      <c r="K324" s="19"/>
      <c r="L324" s="8" t="str">
        <f t="shared" si="146"/>
        <v>NA</v>
      </c>
      <c r="M324" s="8" t="str">
        <f t="shared" si="172"/>
        <v>NA</v>
      </c>
      <c r="N324" s="15" t="str">
        <f t="shared" si="162"/>
        <v>NA</v>
      </c>
      <c r="O324" s="14" t="str">
        <f t="shared" si="173"/>
        <v>NA</v>
      </c>
      <c r="P324" s="8" t="str">
        <f t="shared" si="163"/>
        <v>NA</v>
      </c>
      <c r="Q324" s="13">
        <f t="shared" si="168"/>
        <v>314</v>
      </c>
      <c r="R324" s="10">
        <v>917.0637534977891</v>
      </c>
      <c r="S324" s="12">
        <f t="shared" si="169"/>
        <v>0.10699999999999997</v>
      </c>
      <c r="T324" s="11">
        <f t="shared" si="164"/>
        <v>19616427.35244116</v>
      </c>
      <c r="U324" s="11">
        <f t="shared" si="174"/>
        <v>27212412.32712145</v>
      </c>
      <c r="V324" s="11">
        <f t="shared" si="165"/>
        <v>1000</v>
      </c>
      <c r="W324" s="11">
        <f t="shared" si="166"/>
        <v>1408667.8108168384</v>
      </c>
      <c r="X324" s="10">
        <f t="shared" si="147"/>
        <v>1.0904367293831887</v>
      </c>
      <c r="Y324" s="10">
        <f t="shared" si="175"/>
        <v>29674.5043333425</v>
      </c>
      <c r="AA324" s="11">
        <f t="shared" si="148"/>
        <v>5000</v>
      </c>
      <c r="AB324" s="11">
        <f t="shared" si="176"/>
        <v>1575000</v>
      </c>
      <c r="AC324" s="24"/>
      <c r="AD324" s="26" t="str">
        <f t="shared" si="149"/>
        <v>NA</v>
      </c>
      <c r="AE324" s="26" t="str">
        <f t="shared" si="150"/>
        <v>NA</v>
      </c>
      <c r="AF324" s="26" t="str">
        <f t="shared" si="151"/>
        <v>NA</v>
      </c>
      <c r="AG324" s="26">
        <f t="shared" si="152"/>
        <v>0</v>
      </c>
      <c r="AH324" s="26">
        <f t="shared" si="153"/>
        <v>0</v>
      </c>
      <c r="AI324" s="26">
        <f t="shared" si="154"/>
        <v>0</v>
      </c>
      <c r="AJ324" s="26">
        <f t="shared" si="155"/>
        <v>0</v>
      </c>
      <c r="AK324" s="26">
        <f t="shared" si="156"/>
        <v>0</v>
      </c>
      <c r="AL324" s="26">
        <f t="shared" si="157"/>
        <v>0</v>
      </c>
      <c r="AM324" s="26">
        <f t="shared" si="158"/>
        <v>0</v>
      </c>
    </row>
    <row r="325" spans="1:39" ht="14.25">
      <c r="A325" s="5">
        <f t="shared" si="167"/>
        <v>316</v>
      </c>
      <c r="B325">
        <v>959.2486861586874</v>
      </c>
      <c r="C325" s="6" t="str">
        <f t="shared" si="143"/>
        <v>NA</v>
      </c>
      <c r="D325" s="7" t="str">
        <f t="shared" si="159"/>
        <v>NA</v>
      </c>
      <c r="E325" s="8" t="str">
        <f t="shared" si="144"/>
        <v>NA</v>
      </c>
      <c r="F325" s="8" t="str">
        <f t="shared" si="160"/>
        <v>NA</v>
      </c>
      <c r="G325" s="8" t="str">
        <f t="shared" si="145"/>
        <v>NA</v>
      </c>
      <c r="H325" s="8" t="str">
        <f t="shared" si="170"/>
        <v>NA</v>
      </c>
      <c r="I325" s="15" t="str">
        <f t="shared" si="161"/>
        <v>NA</v>
      </c>
      <c r="J325" s="15" t="str">
        <f t="shared" si="171"/>
        <v>NA</v>
      </c>
      <c r="K325" s="19"/>
      <c r="L325" s="8" t="str">
        <f t="shared" si="146"/>
        <v>NA</v>
      </c>
      <c r="M325" s="8" t="str">
        <f t="shared" si="172"/>
        <v>NA</v>
      </c>
      <c r="N325" s="15" t="str">
        <f t="shared" si="162"/>
        <v>NA</v>
      </c>
      <c r="O325" s="14" t="str">
        <f t="shared" si="173"/>
        <v>NA</v>
      </c>
      <c r="P325" s="8" t="str">
        <f t="shared" si="163"/>
        <v>NA</v>
      </c>
      <c r="Q325" s="13">
        <f t="shared" si="168"/>
        <v>315</v>
      </c>
      <c r="R325" s="10">
        <v>959.2486861586874</v>
      </c>
      <c r="S325" s="12">
        <f t="shared" si="169"/>
        <v>0.04600000000000001</v>
      </c>
      <c r="T325" s="11">
        <f t="shared" si="164"/>
        <v>19866695.194346663</v>
      </c>
      <c r="U325" s="11">
        <f t="shared" si="174"/>
        <v>28465229.29416904</v>
      </c>
      <c r="V325" s="11">
        <f t="shared" si="165"/>
        <v>1000</v>
      </c>
      <c r="W325" s="11">
        <f t="shared" si="166"/>
        <v>1409667.8108168384</v>
      </c>
      <c r="X325" s="10">
        <f t="shared" si="147"/>
        <v>1.0424825328711174</v>
      </c>
      <c r="Y325" s="10">
        <f t="shared" si="175"/>
        <v>29675.54681587537</v>
      </c>
      <c r="AA325" s="11">
        <f t="shared" si="148"/>
        <v>5000</v>
      </c>
      <c r="AB325" s="11">
        <f t="shared" si="176"/>
        <v>1580000</v>
      </c>
      <c r="AC325" s="24"/>
      <c r="AD325" s="26" t="str">
        <f t="shared" si="149"/>
        <v>NA</v>
      </c>
      <c r="AE325" s="26" t="str">
        <f t="shared" si="150"/>
        <v>NA</v>
      </c>
      <c r="AF325" s="26" t="str">
        <f t="shared" si="151"/>
        <v>NA</v>
      </c>
      <c r="AG325" s="26">
        <f t="shared" si="152"/>
        <v>0</v>
      </c>
      <c r="AH325" s="26">
        <f t="shared" si="153"/>
        <v>0</v>
      </c>
      <c r="AI325" s="26">
        <f t="shared" si="154"/>
        <v>0</v>
      </c>
      <c r="AJ325" s="26">
        <f t="shared" si="155"/>
        <v>0</v>
      </c>
      <c r="AK325" s="26">
        <f t="shared" si="156"/>
        <v>0</v>
      </c>
      <c r="AL325" s="26">
        <f t="shared" si="157"/>
        <v>0</v>
      </c>
      <c r="AM325" s="26">
        <f t="shared" si="158"/>
        <v>0</v>
      </c>
    </row>
    <row r="326" spans="1:39" ht="14.25">
      <c r="A326" s="5">
        <f t="shared" si="167"/>
        <v>317</v>
      </c>
      <c r="B326">
        <v>827.8316161549473</v>
      </c>
      <c r="C326" s="6" t="str">
        <f t="shared" si="143"/>
        <v>NA</v>
      </c>
      <c r="D326" s="7" t="str">
        <f t="shared" si="159"/>
        <v>NA</v>
      </c>
      <c r="E326" s="8" t="str">
        <f t="shared" si="144"/>
        <v>NA</v>
      </c>
      <c r="F326" s="8" t="str">
        <f t="shared" si="160"/>
        <v>NA</v>
      </c>
      <c r="G326" s="8" t="str">
        <f t="shared" si="145"/>
        <v>NA</v>
      </c>
      <c r="H326" s="8" t="str">
        <f t="shared" si="170"/>
        <v>NA</v>
      </c>
      <c r="I326" s="15" t="str">
        <f t="shared" si="161"/>
        <v>NA</v>
      </c>
      <c r="J326" s="15" t="str">
        <f t="shared" si="171"/>
        <v>NA</v>
      </c>
      <c r="K326" s="19"/>
      <c r="L326" s="8" t="str">
        <f t="shared" si="146"/>
        <v>NA</v>
      </c>
      <c r="M326" s="8" t="str">
        <f t="shared" si="172"/>
        <v>NA</v>
      </c>
      <c r="N326" s="15" t="str">
        <f t="shared" si="162"/>
        <v>NA</v>
      </c>
      <c r="O326" s="14" t="str">
        <f t="shared" si="173"/>
        <v>NA</v>
      </c>
      <c r="P326" s="8" t="str">
        <f t="shared" si="163"/>
        <v>NA</v>
      </c>
      <c r="Q326" s="13">
        <f t="shared" si="168"/>
        <v>316</v>
      </c>
      <c r="R326" s="10">
        <v>827.8316161549473</v>
      </c>
      <c r="S326" s="12">
        <f t="shared" si="169"/>
        <v>-0.13699999999999998</v>
      </c>
      <c r="T326" s="11">
        <f t="shared" si="164"/>
        <v>20120091.384276</v>
      </c>
      <c r="U326" s="11">
        <f t="shared" si="174"/>
        <v>24566355.88086788</v>
      </c>
      <c r="V326" s="11">
        <f t="shared" si="165"/>
        <v>1000</v>
      </c>
      <c r="W326" s="11">
        <f t="shared" si="166"/>
        <v>1410667.8108168384</v>
      </c>
      <c r="X326" s="10">
        <f t="shared" si="147"/>
        <v>1.207975124995501</v>
      </c>
      <c r="Y326" s="10">
        <f t="shared" si="175"/>
        <v>29676.754791000363</v>
      </c>
      <c r="AA326" s="11">
        <f t="shared" si="148"/>
        <v>5000</v>
      </c>
      <c r="AB326" s="11">
        <f t="shared" si="176"/>
        <v>1585000</v>
      </c>
      <c r="AC326" s="24"/>
      <c r="AD326" s="26" t="str">
        <f t="shared" si="149"/>
        <v>NA</v>
      </c>
      <c r="AE326" s="26" t="str">
        <f t="shared" si="150"/>
        <v>NA</v>
      </c>
      <c r="AF326" s="26" t="str">
        <f t="shared" si="151"/>
        <v>NA</v>
      </c>
      <c r="AG326" s="26">
        <f t="shared" si="152"/>
        <v>0</v>
      </c>
      <c r="AH326" s="26">
        <f t="shared" si="153"/>
        <v>0</v>
      </c>
      <c r="AI326" s="26">
        <f t="shared" si="154"/>
        <v>0</v>
      </c>
      <c r="AJ326" s="26">
        <f t="shared" si="155"/>
        <v>0</v>
      </c>
      <c r="AK326" s="26">
        <f t="shared" si="156"/>
        <v>0</v>
      </c>
      <c r="AL326" s="26">
        <f t="shared" si="157"/>
        <v>0</v>
      </c>
      <c r="AM326" s="26">
        <f t="shared" si="158"/>
        <v>0</v>
      </c>
    </row>
    <row r="327" spans="1:39" ht="14.25">
      <c r="A327" s="5">
        <f t="shared" si="167"/>
        <v>318</v>
      </c>
      <c r="B327">
        <v>843.5604168618912</v>
      </c>
      <c r="C327" s="6" t="str">
        <f t="shared" si="143"/>
        <v>NA</v>
      </c>
      <c r="D327" s="7" t="str">
        <f t="shared" si="159"/>
        <v>NA</v>
      </c>
      <c r="E327" s="8" t="str">
        <f t="shared" si="144"/>
        <v>NA</v>
      </c>
      <c r="F327" s="8" t="str">
        <f t="shared" si="160"/>
        <v>NA</v>
      </c>
      <c r="G327" s="8" t="str">
        <f t="shared" si="145"/>
        <v>NA</v>
      </c>
      <c r="H327" s="8" t="str">
        <f t="shared" si="170"/>
        <v>NA</v>
      </c>
      <c r="I327" s="15" t="str">
        <f t="shared" si="161"/>
        <v>NA</v>
      </c>
      <c r="J327" s="15" t="str">
        <f t="shared" si="171"/>
        <v>NA</v>
      </c>
      <c r="K327" s="19"/>
      <c r="L327" s="8" t="str">
        <f t="shared" si="146"/>
        <v>NA</v>
      </c>
      <c r="M327" s="8" t="str">
        <f t="shared" si="172"/>
        <v>NA</v>
      </c>
      <c r="N327" s="15" t="str">
        <f t="shared" si="162"/>
        <v>NA</v>
      </c>
      <c r="O327" s="14" t="str">
        <f t="shared" si="173"/>
        <v>NA</v>
      </c>
      <c r="P327" s="8" t="str">
        <f t="shared" si="163"/>
        <v>NA</v>
      </c>
      <c r="Q327" s="13">
        <f t="shared" si="168"/>
        <v>317</v>
      </c>
      <c r="R327" s="10">
        <v>843.5604168618912</v>
      </c>
      <c r="S327" s="12">
        <f t="shared" si="169"/>
        <v>0.01899999999999995</v>
      </c>
      <c r="T327" s="11">
        <f t="shared" si="164"/>
        <v>20376655.026579447</v>
      </c>
      <c r="U327" s="11">
        <f t="shared" si="174"/>
        <v>25034135.642604366</v>
      </c>
      <c r="V327" s="11">
        <f t="shared" si="165"/>
        <v>1000</v>
      </c>
      <c r="W327" s="11">
        <f t="shared" si="166"/>
        <v>1411667.8108168384</v>
      </c>
      <c r="X327" s="10">
        <f t="shared" si="147"/>
        <v>1.1854515456285584</v>
      </c>
      <c r="Y327" s="10">
        <f t="shared" si="175"/>
        <v>29677.940242545992</v>
      </c>
      <c r="AA327" s="11">
        <f t="shared" si="148"/>
        <v>5000</v>
      </c>
      <c r="AB327" s="11">
        <f t="shared" si="176"/>
        <v>1590000</v>
      </c>
      <c r="AC327" s="24"/>
      <c r="AD327" s="26" t="str">
        <f t="shared" si="149"/>
        <v>NA</v>
      </c>
      <c r="AE327" s="26" t="str">
        <f t="shared" si="150"/>
        <v>NA</v>
      </c>
      <c r="AF327" s="26" t="str">
        <f t="shared" si="151"/>
        <v>NA</v>
      </c>
      <c r="AG327" s="26">
        <f t="shared" si="152"/>
        <v>0</v>
      </c>
      <c r="AH327" s="26">
        <f t="shared" si="153"/>
        <v>0</v>
      </c>
      <c r="AI327" s="26">
        <f t="shared" si="154"/>
        <v>0</v>
      </c>
      <c r="AJ327" s="26">
        <f t="shared" si="155"/>
        <v>0</v>
      </c>
      <c r="AK327" s="26">
        <f t="shared" si="156"/>
        <v>0</v>
      </c>
      <c r="AL327" s="26">
        <f t="shared" si="157"/>
        <v>0</v>
      </c>
      <c r="AM327" s="26">
        <f t="shared" si="158"/>
        <v>0</v>
      </c>
    </row>
    <row r="328" spans="1:39" ht="14.25">
      <c r="A328" s="5">
        <f t="shared" si="167"/>
        <v>319</v>
      </c>
      <c r="B328">
        <v>847.7782189462006</v>
      </c>
      <c r="C328" s="6" t="str">
        <f t="shared" si="143"/>
        <v>NA</v>
      </c>
      <c r="D328" s="7" t="str">
        <f t="shared" si="159"/>
        <v>NA</v>
      </c>
      <c r="E328" s="8" t="str">
        <f t="shared" si="144"/>
        <v>NA</v>
      </c>
      <c r="F328" s="8" t="str">
        <f t="shared" si="160"/>
        <v>NA</v>
      </c>
      <c r="G328" s="8" t="str">
        <f t="shared" si="145"/>
        <v>NA</v>
      </c>
      <c r="H328" s="8" t="str">
        <f t="shared" si="170"/>
        <v>NA</v>
      </c>
      <c r="I328" s="15" t="str">
        <f t="shared" si="161"/>
        <v>NA</v>
      </c>
      <c r="J328" s="15" t="str">
        <f t="shared" si="171"/>
        <v>NA</v>
      </c>
      <c r="K328" s="19"/>
      <c r="L328" s="8" t="str">
        <f t="shared" si="146"/>
        <v>NA</v>
      </c>
      <c r="M328" s="8" t="str">
        <f t="shared" si="172"/>
        <v>NA</v>
      </c>
      <c r="N328" s="15" t="str">
        <f t="shared" si="162"/>
        <v>NA</v>
      </c>
      <c r="O328" s="14" t="str">
        <f t="shared" si="173"/>
        <v>NA</v>
      </c>
      <c r="P328" s="8" t="str">
        <f t="shared" si="163"/>
        <v>NA</v>
      </c>
      <c r="Q328" s="13">
        <f t="shared" si="168"/>
        <v>318</v>
      </c>
      <c r="R328" s="10">
        <v>847.7782189462006</v>
      </c>
      <c r="S328" s="12">
        <f t="shared" si="169"/>
        <v>0.004999999999999897</v>
      </c>
      <c r="T328" s="11">
        <f t="shared" si="164"/>
        <v>20636425.7144117</v>
      </c>
      <c r="U328" s="11">
        <f t="shared" si="174"/>
        <v>25160311.320817385</v>
      </c>
      <c r="V328" s="11">
        <f t="shared" si="165"/>
        <v>1000</v>
      </c>
      <c r="W328" s="11">
        <f t="shared" si="166"/>
        <v>1412667.8108168384</v>
      </c>
      <c r="X328" s="10">
        <f t="shared" si="147"/>
        <v>1.1795537767448343</v>
      </c>
      <c r="Y328" s="10">
        <f t="shared" si="175"/>
        <v>29679.11979632274</v>
      </c>
      <c r="AA328" s="11">
        <f t="shared" si="148"/>
        <v>5000</v>
      </c>
      <c r="AB328" s="11">
        <f t="shared" si="176"/>
        <v>1595000</v>
      </c>
      <c r="AC328" s="24"/>
      <c r="AD328" s="26" t="str">
        <f t="shared" si="149"/>
        <v>NA</v>
      </c>
      <c r="AE328" s="26" t="str">
        <f t="shared" si="150"/>
        <v>NA</v>
      </c>
      <c r="AF328" s="26" t="str">
        <f t="shared" si="151"/>
        <v>NA</v>
      </c>
      <c r="AG328" s="26">
        <f t="shared" si="152"/>
        <v>0</v>
      </c>
      <c r="AH328" s="26">
        <f t="shared" si="153"/>
        <v>0</v>
      </c>
      <c r="AI328" s="26">
        <f t="shared" si="154"/>
        <v>0</v>
      </c>
      <c r="AJ328" s="26">
        <f t="shared" si="155"/>
        <v>0</v>
      </c>
      <c r="AK328" s="26">
        <f t="shared" si="156"/>
        <v>0</v>
      </c>
      <c r="AL328" s="26">
        <f t="shared" si="157"/>
        <v>0</v>
      </c>
      <c r="AM328" s="26">
        <f t="shared" si="158"/>
        <v>0</v>
      </c>
    </row>
    <row r="329" spans="1:39" ht="14.25">
      <c r="A329" s="5">
        <f t="shared" si="167"/>
        <v>320</v>
      </c>
      <c r="B329">
        <v>920.6871457755739</v>
      </c>
      <c r="C329" s="6" t="str">
        <f t="shared" si="143"/>
        <v>NA</v>
      </c>
      <c r="D329" s="7" t="str">
        <f t="shared" si="159"/>
        <v>NA</v>
      </c>
      <c r="E329" s="8" t="str">
        <f t="shared" si="144"/>
        <v>NA</v>
      </c>
      <c r="F329" s="8" t="str">
        <f t="shared" si="160"/>
        <v>NA</v>
      </c>
      <c r="G329" s="8" t="str">
        <f t="shared" si="145"/>
        <v>NA</v>
      </c>
      <c r="H329" s="8" t="str">
        <f t="shared" si="170"/>
        <v>NA</v>
      </c>
      <c r="I329" s="15" t="str">
        <f t="shared" si="161"/>
        <v>NA</v>
      </c>
      <c r="J329" s="15" t="str">
        <f t="shared" si="171"/>
        <v>NA</v>
      </c>
      <c r="K329" s="19"/>
      <c r="L329" s="8" t="str">
        <f t="shared" si="146"/>
        <v>NA</v>
      </c>
      <c r="M329" s="8" t="str">
        <f t="shared" si="172"/>
        <v>NA</v>
      </c>
      <c r="N329" s="15" t="str">
        <f t="shared" si="162"/>
        <v>NA</v>
      </c>
      <c r="O329" s="14" t="str">
        <f t="shared" si="173"/>
        <v>NA</v>
      </c>
      <c r="P329" s="8" t="str">
        <f t="shared" si="163"/>
        <v>NA</v>
      </c>
      <c r="Q329" s="13">
        <f t="shared" si="168"/>
        <v>319</v>
      </c>
      <c r="R329" s="10">
        <v>920.6871457755739</v>
      </c>
      <c r="S329" s="12">
        <f t="shared" si="169"/>
        <v>0.08600000000000005</v>
      </c>
      <c r="T329" s="11">
        <f t="shared" si="164"/>
        <v>20899443.535841838</v>
      </c>
      <c r="U329" s="11">
        <f t="shared" si="174"/>
        <v>27325184.09440768</v>
      </c>
      <c r="V329" s="11">
        <f t="shared" si="165"/>
        <v>1000</v>
      </c>
      <c r="W329" s="11">
        <f t="shared" si="166"/>
        <v>1413667.8108168384</v>
      </c>
      <c r="X329" s="10">
        <f t="shared" si="147"/>
        <v>1.086145282453807</v>
      </c>
      <c r="Y329" s="10">
        <f t="shared" si="175"/>
        <v>29680.205941605192</v>
      </c>
      <c r="AA329" s="11">
        <f t="shared" si="148"/>
        <v>5000</v>
      </c>
      <c r="AB329" s="11">
        <f t="shared" si="176"/>
        <v>1600000</v>
      </c>
      <c r="AC329" s="24"/>
      <c r="AD329" s="26" t="str">
        <f t="shared" si="149"/>
        <v>NA</v>
      </c>
      <c r="AE329" s="26" t="str">
        <f t="shared" si="150"/>
        <v>NA</v>
      </c>
      <c r="AF329" s="26" t="str">
        <f t="shared" si="151"/>
        <v>NA</v>
      </c>
      <c r="AG329" s="26">
        <f t="shared" si="152"/>
        <v>0</v>
      </c>
      <c r="AH329" s="26">
        <f t="shared" si="153"/>
        <v>0</v>
      </c>
      <c r="AI329" s="26">
        <f t="shared" si="154"/>
        <v>0</v>
      </c>
      <c r="AJ329" s="26">
        <f t="shared" si="155"/>
        <v>0</v>
      </c>
      <c r="AK329" s="26">
        <f t="shared" si="156"/>
        <v>0</v>
      </c>
      <c r="AL329" s="26">
        <f t="shared" si="157"/>
        <v>0</v>
      </c>
      <c r="AM329" s="26">
        <f t="shared" si="158"/>
        <v>0</v>
      </c>
    </row>
    <row r="330" spans="1:39" ht="14.25">
      <c r="A330" s="5">
        <f t="shared" si="167"/>
        <v>321</v>
      </c>
      <c r="B330">
        <v>967.6421902101281</v>
      </c>
      <c r="C330" s="6" t="str">
        <f aca="true" t="shared" si="177" ref="C330:C393">IF(AND(A330&gt;=startm,A330&lt;=endm),A330-startm,"NA")</f>
        <v>NA</v>
      </c>
      <c r="D330" s="7" t="str">
        <f t="shared" si="159"/>
        <v>NA</v>
      </c>
      <c r="E330" s="8" t="str">
        <f aca="true" t="shared" si="178" ref="E330:E393">IF(C330="NA","NA",IF(C330=0,typical,(1+return/12)*typical*((1+return/12)^C330-1)/(return/12)))</f>
        <v>NA</v>
      </c>
      <c r="F330" s="8" t="str">
        <f t="shared" si="160"/>
        <v>NA</v>
      </c>
      <c r="G330" s="8" t="str">
        <f aca="true" t="shared" si="179" ref="G330:G393">IF(C330="NA","NA",IF(C330=0,typical,IF((F330-E330)&gt;0,IF(typical-(F330-E330)&lt;min,min,typical-(F330-E330)),IF((F330-E330)&lt;0,IF(typical-(F330-E330)&gt;max,max,typical-(F330-E330)),IF((E330-F330)=0,min,)))))</f>
        <v>NA</v>
      </c>
      <c r="H330" s="8" t="str">
        <f t="shared" si="170"/>
        <v>NA</v>
      </c>
      <c r="I330" s="15" t="str">
        <f t="shared" si="161"/>
        <v>NA</v>
      </c>
      <c r="J330" s="15" t="str">
        <f t="shared" si="171"/>
        <v>NA</v>
      </c>
      <c r="K330" s="19"/>
      <c r="L330" s="8" t="str">
        <f aca="true" t="shared" si="180" ref="L330:L393">IF(C330="NA","NA",typical)</f>
        <v>NA</v>
      </c>
      <c r="M330" s="8" t="str">
        <f t="shared" si="172"/>
        <v>NA</v>
      </c>
      <c r="N330" s="15" t="str">
        <f t="shared" si="162"/>
        <v>NA</v>
      </c>
      <c r="O330" s="14" t="str">
        <f t="shared" si="173"/>
        <v>NA</v>
      </c>
      <c r="P330" s="8" t="str">
        <f t="shared" si="163"/>
        <v>NA</v>
      </c>
      <c r="Q330" s="13">
        <f t="shared" si="168"/>
        <v>320</v>
      </c>
      <c r="R330" s="10">
        <v>967.6421902101281</v>
      </c>
      <c r="S330" s="12">
        <f t="shared" si="169"/>
        <v>0.050999999999999955</v>
      </c>
      <c r="T330" s="11">
        <f t="shared" si="164"/>
        <v>21165749.080039866</v>
      </c>
      <c r="U330" s="11">
        <f t="shared" si="174"/>
        <v>28719819.48322247</v>
      </c>
      <c r="V330" s="11">
        <f t="shared" si="165"/>
        <v>1000</v>
      </c>
      <c r="W330" s="11">
        <f t="shared" si="166"/>
        <v>1414667.8108168384</v>
      </c>
      <c r="X330" s="10">
        <f aca="true" t="shared" si="181" ref="X330:X393">V330/R330</f>
        <v>1.0334398500987698</v>
      </c>
      <c r="Y330" s="10">
        <f t="shared" si="175"/>
        <v>29681.239381455292</v>
      </c>
      <c r="AA330" s="11">
        <f aca="true" t="shared" si="182" ref="AA330:AA393">typical</f>
        <v>5000</v>
      </c>
      <c r="AB330" s="11">
        <f t="shared" si="176"/>
        <v>1605000</v>
      </c>
      <c r="AC330" s="24"/>
      <c r="AD330" s="26" t="str">
        <f aca="true" t="shared" si="183" ref="AD330:AD393">IF(A330=endm,E330,IF(C330="NA","NA",-typical))</f>
        <v>NA</v>
      </c>
      <c r="AE330" s="26" t="str">
        <f aca="true" t="shared" si="184" ref="AE330:AE393">IF(A330=endm,P330,IF(C330="NA","NA",-typical))</f>
        <v>NA</v>
      </c>
      <c r="AF330" s="26" t="str">
        <f aca="true" t="shared" si="185" ref="AF330:AF393">IF(A330=endm,F330,IF(C330="NA","NA",-G330))</f>
        <v>NA</v>
      </c>
      <c r="AG330" s="26">
        <f aca="true" t="shared" si="186" ref="AG330:AG393">IF(A330=endm,O330,0)</f>
        <v>0</v>
      </c>
      <c r="AH330" s="26">
        <f aca="true" t="shared" si="187" ref="AH330:AH393">IF(A330=endm,J330,0)</f>
        <v>0</v>
      </c>
      <c r="AI330" s="26">
        <f aca="true" t="shared" si="188" ref="AI330:AI393">IF(A330=endm,E330,0)</f>
        <v>0</v>
      </c>
      <c r="AJ330" s="26">
        <f aca="true" t="shared" si="189" ref="AJ330:AJ393">IF(A330=endm,P330,0)</f>
        <v>0</v>
      </c>
      <c r="AK330" s="26">
        <f aca="true" t="shared" si="190" ref="AK330:AK393">IF(A330=endm,F330,0)</f>
        <v>0</v>
      </c>
      <c r="AL330" s="26">
        <f aca="true" t="shared" si="191" ref="AL330:AL393">IF(A330=endm,M330,0)</f>
        <v>0</v>
      </c>
      <c r="AM330" s="26">
        <f aca="true" t="shared" si="192" ref="AM330:AM393">IF(A330=endm,H330,0)</f>
        <v>0</v>
      </c>
    </row>
    <row r="331" spans="1:39" ht="14.25">
      <c r="A331" s="5">
        <f t="shared" si="167"/>
        <v>322</v>
      </c>
      <c r="B331">
        <v>1009.2508043891635</v>
      </c>
      <c r="C331" s="6" t="str">
        <f t="shared" si="177"/>
        <v>NA</v>
      </c>
      <c r="D331" s="7" t="str">
        <f aca="true" t="shared" si="193" ref="D331:D394">IF(C331="NA","NA",IF(C331=0,0,(B331-B330)/B330))</f>
        <v>NA</v>
      </c>
      <c r="E331" s="8" t="str">
        <f t="shared" si="178"/>
        <v>NA</v>
      </c>
      <c r="F331" s="8" t="str">
        <f aca="true" t="shared" si="194" ref="F331:F394">IF(C331="NA","NA",IF(C331=0,typical,(F330+IF(V330=typical,0,V330))*(1+D331)))</f>
        <v>NA</v>
      </c>
      <c r="G331" s="8" t="str">
        <f t="shared" si="179"/>
        <v>NA</v>
      </c>
      <c r="H331" s="8" t="str">
        <f t="shared" si="170"/>
        <v>NA</v>
      </c>
      <c r="I331" s="15" t="str">
        <f aca="true" t="shared" si="195" ref="I331:I394">IF(C331="NA","NA",G331/B331)</f>
        <v>NA</v>
      </c>
      <c r="J331" s="15" t="str">
        <f t="shared" si="171"/>
        <v>NA</v>
      </c>
      <c r="K331" s="19"/>
      <c r="L331" s="8" t="str">
        <f t="shared" si="180"/>
        <v>NA</v>
      </c>
      <c r="M331" s="8" t="str">
        <f t="shared" si="172"/>
        <v>NA</v>
      </c>
      <c r="N331" s="15" t="str">
        <f aca="true" t="shared" si="196" ref="N331:N394">IF(C331="NA","NA",L331/B331)</f>
        <v>NA</v>
      </c>
      <c r="O331" s="14" t="str">
        <f t="shared" si="173"/>
        <v>NA</v>
      </c>
      <c r="P331" s="8" t="str">
        <f aca="true" t="shared" si="197" ref="P331:P394">IF(C331="NA","NA",O331*B331)</f>
        <v>NA</v>
      </c>
      <c r="Q331" s="13">
        <f t="shared" si="168"/>
        <v>321</v>
      </c>
      <c r="R331" s="10">
        <v>1009.2508043891635</v>
      </c>
      <c r="S331" s="12">
        <f t="shared" si="169"/>
        <v>0.04299999999999987</v>
      </c>
      <c r="T331" s="11">
        <f aca="true" t="shared" si="198" ref="T331:T394">(1+return/12)*typical*((1+return/12)^Q331-1)/(return/12)</f>
        <v>21435383.443540365</v>
      </c>
      <c r="U331" s="11">
        <f t="shared" si="174"/>
        <v>29955814.721001033</v>
      </c>
      <c r="V331" s="11">
        <f aca="true" t="shared" si="199" ref="V331:V394">IF((U331-T331)&gt;0,IF(typical-(U331-T331)&lt;min,min,typical-(U331-T331)),IF((U331-T331)&lt;0,IF(typical-(U331-T331)&gt;max,max,typical-(U331-T331)),IF((T331-U331)=0,min,)))</f>
        <v>1000</v>
      </c>
      <c r="W331" s="11">
        <f aca="true" t="shared" si="200" ref="W331:W394">W330+V331</f>
        <v>1415667.8108168384</v>
      </c>
      <c r="X331" s="10">
        <f t="shared" si="181"/>
        <v>0.9908339885894246</v>
      </c>
      <c r="Y331" s="10">
        <f t="shared" si="175"/>
        <v>29682.23021544388</v>
      </c>
      <c r="AA331" s="11">
        <f t="shared" si="182"/>
        <v>5000</v>
      </c>
      <c r="AB331" s="11">
        <f t="shared" si="176"/>
        <v>1610000</v>
      </c>
      <c r="AC331" s="24"/>
      <c r="AD331" s="26" t="str">
        <f t="shared" si="183"/>
        <v>NA</v>
      </c>
      <c r="AE331" s="26" t="str">
        <f t="shared" si="184"/>
        <v>NA</v>
      </c>
      <c r="AF331" s="26" t="str">
        <f t="shared" si="185"/>
        <v>NA</v>
      </c>
      <c r="AG331" s="26">
        <f t="shared" si="186"/>
        <v>0</v>
      </c>
      <c r="AH331" s="26">
        <f t="shared" si="187"/>
        <v>0</v>
      </c>
      <c r="AI331" s="26">
        <f t="shared" si="188"/>
        <v>0</v>
      </c>
      <c r="AJ331" s="26">
        <f t="shared" si="189"/>
        <v>0</v>
      </c>
      <c r="AK331" s="26">
        <f t="shared" si="190"/>
        <v>0</v>
      </c>
      <c r="AL331" s="26">
        <f t="shared" si="191"/>
        <v>0</v>
      </c>
      <c r="AM331" s="26">
        <f t="shared" si="192"/>
        <v>0</v>
      </c>
    </row>
    <row r="332" spans="1:39" ht="14.25">
      <c r="A332" s="5">
        <f aca="true" t="shared" si="201" ref="A332:A395">A331+1</f>
        <v>323</v>
      </c>
      <c r="B332">
        <v>1065.7688494349568</v>
      </c>
      <c r="C332" s="6" t="str">
        <f t="shared" si="177"/>
        <v>NA</v>
      </c>
      <c r="D332" s="7" t="str">
        <f t="shared" si="193"/>
        <v>NA</v>
      </c>
      <c r="E332" s="8" t="str">
        <f t="shared" si="178"/>
        <v>NA</v>
      </c>
      <c r="F332" s="8" t="str">
        <f t="shared" si="194"/>
        <v>NA</v>
      </c>
      <c r="G332" s="8" t="str">
        <f t="shared" si="179"/>
        <v>NA</v>
      </c>
      <c r="H332" s="8" t="str">
        <f t="shared" si="170"/>
        <v>NA</v>
      </c>
      <c r="I332" s="15" t="str">
        <f t="shared" si="195"/>
        <v>NA</v>
      </c>
      <c r="J332" s="15" t="str">
        <f t="shared" si="171"/>
        <v>NA</v>
      </c>
      <c r="K332" s="19"/>
      <c r="L332" s="8" t="str">
        <f t="shared" si="180"/>
        <v>NA</v>
      </c>
      <c r="M332" s="8" t="str">
        <f t="shared" si="172"/>
        <v>NA</v>
      </c>
      <c r="N332" s="15" t="str">
        <f t="shared" si="196"/>
        <v>NA</v>
      </c>
      <c r="O332" s="14" t="str">
        <f t="shared" si="173"/>
        <v>NA</v>
      </c>
      <c r="P332" s="8" t="str">
        <f t="shared" si="197"/>
        <v>NA</v>
      </c>
      <c r="Q332" s="13">
        <f aca="true" t="shared" si="202" ref="Q332:Q395">Q331+1</f>
        <v>322</v>
      </c>
      <c r="R332" s="10">
        <v>1065.7688494349568</v>
      </c>
      <c r="S332" s="12">
        <f t="shared" si="169"/>
        <v>0.05600000000000016</v>
      </c>
      <c r="T332" s="11">
        <f t="shared" si="198"/>
        <v>21708388.23658462</v>
      </c>
      <c r="U332" s="11">
        <f t="shared" si="174"/>
        <v>31634396.34537709</v>
      </c>
      <c r="V332" s="11">
        <f t="shared" si="199"/>
        <v>1000</v>
      </c>
      <c r="W332" s="11">
        <f t="shared" si="200"/>
        <v>1416667.8108168384</v>
      </c>
      <c r="X332" s="10">
        <f t="shared" si="181"/>
        <v>0.9382897619218035</v>
      </c>
      <c r="Y332" s="10">
        <f t="shared" si="175"/>
        <v>29683.168505205802</v>
      </c>
      <c r="AA332" s="11">
        <f t="shared" si="182"/>
        <v>5000</v>
      </c>
      <c r="AB332" s="11">
        <f t="shared" si="176"/>
        <v>1615000</v>
      </c>
      <c r="AC332" s="24"/>
      <c r="AD332" s="26" t="str">
        <f t="shared" si="183"/>
        <v>NA</v>
      </c>
      <c r="AE332" s="26" t="str">
        <f t="shared" si="184"/>
        <v>NA</v>
      </c>
      <c r="AF332" s="26" t="str">
        <f t="shared" si="185"/>
        <v>NA</v>
      </c>
      <c r="AG332" s="26">
        <f t="shared" si="186"/>
        <v>0</v>
      </c>
      <c r="AH332" s="26">
        <f t="shared" si="187"/>
        <v>0</v>
      </c>
      <c r="AI332" s="26">
        <f t="shared" si="188"/>
        <v>0</v>
      </c>
      <c r="AJ332" s="26">
        <f t="shared" si="189"/>
        <v>0</v>
      </c>
      <c r="AK332" s="26">
        <f t="shared" si="190"/>
        <v>0</v>
      </c>
      <c r="AL332" s="26">
        <f t="shared" si="191"/>
        <v>0</v>
      </c>
      <c r="AM332" s="26">
        <f t="shared" si="192"/>
        <v>0</v>
      </c>
    </row>
    <row r="333" spans="1:39" ht="14.25">
      <c r="A333" s="5">
        <f t="shared" si="201"/>
        <v>324</v>
      </c>
      <c r="B333">
        <v>1068.9661559832616</v>
      </c>
      <c r="C333" s="6" t="str">
        <f t="shared" si="177"/>
        <v>NA</v>
      </c>
      <c r="D333" s="7" t="str">
        <f t="shared" si="193"/>
        <v>NA</v>
      </c>
      <c r="E333" s="8" t="str">
        <f t="shared" si="178"/>
        <v>NA</v>
      </c>
      <c r="F333" s="8" t="str">
        <f t="shared" si="194"/>
        <v>NA</v>
      </c>
      <c r="G333" s="8" t="str">
        <f t="shared" si="179"/>
        <v>NA</v>
      </c>
      <c r="H333" s="8" t="str">
        <f t="shared" si="170"/>
        <v>NA</v>
      </c>
      <c r="I333" s="15" t="str">
        <f t="shared" si="195"/>
        <v>NA</v>
      </c>
      <c r="J333" s="15" t="str">
        <f t="shared" si="171"/>
        <v>NA</v>
      </c>
      <c r="K333" s="19"/>
      <c r="L333" s="8" t="str">
        <f t="shared" si="180"/>
        <v>NA</v>
      </c>
      <c r="M333" s="8" t="str">
        <f t="shared" si="172"/>
        <v>NA</v>
      </c>
      <c r="N333" s="15" t="str">
        <f t="shared" si="196"/>
        <v>NA</v>
      </c>
      <c r="O333" s="14" t="str">
        <f t="shared" si="173"/>
        <v>NA</v>
      </c>
      <c r="P333" s="8" t="str">
        <f t="shared" si="197"/>
        <v>NA</v>
      </c>
      <c r="Q333" s="13">
        <f t="shared" si="202"/>
        <v>323</v>
      </c>
      <c r="R333" s="10">
        <v>1068.9661559832616</v>
      </c>
      <c r="S333" s="12">
        <f t="shared" si="169"/>
        <v>0.002999999999999956</v>
      </c>
      <c r="T333" s="11">
        <f t="shared" si="198"/>
        <v>21984805.58954192</v>
      </c>
      <c r="U333" s="11">
        <f t="shared" si="174"/>
        <v>31730302.53441322</v>
      </c>
      <c r="V333" s="11">
        <f t="shared" si="199"/>
        <v>1000</v>
      </c>
      <c r="W333" s="11">
        <f t="shared" si="200"/>
        <v>1417667.8108168384</v>
      </c>
      <c r="X333" s="10">
        <f t="shared" si="181"/>
        <v>0.935483311985846</v>
      </c>
      <c r="Y333" s="10">
        <f t="shared" si="175"/>
        <v>29684.10398851779</v>
      </c>
      <c r="AA333" s="11">
        <f t="shared" si="182"/>
        <v>5000</v>
      </c>
      <c r="AB333" s="11">
        <f t="shared" si="176"/>
        <v>1620000</v>
      </c>
      <c r="AC333" s="24"/>
      <c r="AD333" s="26" t="str">
        <f t="shared" si="183"/>
        <v>NA</v>
      </c>
      <c r="AE333" s="26" t="str">
        <f t="shared" si="184"/>
        <v>NA</v>
      </c>
      <c r="AF333" s="26" t="str">
        <f t="shared" si="185"/>
        <v>NA</v>
      </c>
      <c r="AG333" s="26">
        <f t="shared" si="186"/>
        <v>0</v>
      </c>
      <c r="AH333" s="26">
        <f t="shared" si="187"/>
        <v>0</v>
      </c>
      <c r="AI333" s="26">
        <f t="shared" si="188"/>
        <v>0</v>
      </c>
      <c r="AJ333" s="26">
        <f t="shared" si="189"/>
        <v>0</v>
      </c>
      <c r="AK333" s="26">
        <f t="shared" si="190"/>
        <v>0</v>
      </c>
      <c r="AL333" s="26">
        <f t="shared" si="191"/>
        <v>0</v>
      </c>
      <c r="AM333" s="26">
        <f t="shared" si="192"/>
        <v>0</v>
      </c>
    </row>
    <row r="334" spans="1:39" ht="14.25">
      <c r="A334" s="5">
        <f t="shared" si="201"/>
        <v>325</v>
      </c>
      <c r="B334">
        <v>1092.4834114148935</v>
      </c>
      <c r="C334" s="6" t="str">
        <f t="shared" si="177"/>
        <v>NA</v>
      </c>
      <c r="D334" s="7" t="str">
        <f t="shared" si="193"/>
        <v>NA</v>
      </c>
      <c r="E334" s="8" t="str">
        <f t="shared" si="178"/>
        <v>NA</v>
      </c>
      <c r="F334" s="8" t="str">
        <f t="shared" si="194"/>
        <v>NA</v>
      </c>
      <c r="G334" s="8" t="str">
        <f t="shared" si="179"/>
        <v>NA</v>
      </c>
      <c r="H334" s="8" t="str">
        <f t="shared" si="170"/>
        <v>NA</v>
      </c>
      <c r="I334" s="15" t="str">
        <f t="shared" si="195"/>
        <v>NA</v>
      </c>
      <c r="J334" s="15" t="str">
        <f t="shared" si="171"/>
        <v>NA</v>
      </c>
      <c r="K334" s="19"/>
      <c r="L334" s="8" t="str">
        <f t="shared" si="180"/>
        <v>NA</v>
      </c>
      <c r="M334" s="8" t="str">
        <f t="shared" si="172"/>
        <v>NA</v>
      </c>
      <c r="N334" s="15" t="str">
        <f t="shared" si="196"/>
        <v>NA</v>
      </c>
      <c r="O334" s="14" t="str">
        <f t="shared" si="173"/>
        <v>NA</v>
      </c>
      <c r="P334" s="8" t="str">
        <f t="shared" si="197"/>
        <v>NA</v>
      </c>
      <c r="Q334" s="13">
        <f t="shared" si="202"/>
        <v>324</v>
      </c>
      <c r="R334" s="10">
        <v>1092.4834114148935</v>
      </c>
      <c r="S334" s="12">
        <f aca="true" t="shared" si="203" ref="S334:S397">(R334-R333)/R333</f>
        <v>0.02200000000000008</v>
      </c>
      <c r="T334" s="11">
        <f t="shared" si="198"/>
        <v>22264678.159411192</v>
      </c>
      <c r="U334" s="11">
        <f t="shared" si="174"/>
        <v>32429391.19017031</v>
      </c>
      <c r="V334" s="11">
        <f t="shared" si="199"/>
        <v>1000</v>
      </c>
      <c r="W334" s="11">
        <f t="shared" si="200"/>
        <v>1418667.8108168384</v>
      </c>
      <c r="X334" s="10">
        <f t="shared" si="181"/>
        <v>0.9153457064440762</v>
      </c>
      <c r="Y334" s="10">
        <f t="shared" si="175"/>
        <v>29685.019334224235</v>
      </c>
      <c r="AA334" s="11">
        <f t="shared" si="182"/>
        <v>5000</v>
      </c>
      <c r="AB334" s="11">
        <f t="shared" si="176"/>
        <v>1625000</v>
      </c>
      <c r="AC334" s="24"/>
      <c r="AD334" s="26" t="str">
        <f t="shared" si="183"/>
        <v>NA</v>
      </c>
      <c r="AE334" s="26" t="str">
        <f t="shared" si="184"/>
        <v>NA</v>
      </c>
      <c r="AF334" s="26" t="str">
        <f t="shared" si="185"/>
        <v>NA</v>
      </c>
      <c r="AG334" s="26">
        <f t="shared" si="186"/>
        <v>0</v>
      </c>
      <c r="AH334" s="26">
        <f t="shared" si="187"/>
        <v>0</v>
      </c>
      <c r="AI334" s="26">
        <f t="shared" si="188"/>
        <v>0</v>
      </c>
      <c r="AJ334" s="26">
        <f t="shared" si="189"/>
        <v>0</v>
      </c>
      <c r="AK334" s="26">
        <f t="shared" si="190"/>
        <v>0</v>
      </c>
      <c r="AL334" s="26">
        <f t="shared" si="191"/>
        <v>0</v>
      </c>
      <c r="AM334" s="26">
        <f t="shared" si="192"/>
        <v>0</v>
      </c>
    </row>
    <row r="335" spans="1:39" ht="14.25">
      <c r="A335" s="5">
        <f t="shared" si="201"/>
        <v>326</v>
      </c>
      <c r="B335">
        <v>1001.8072882674574</v>
      </c>
      <c r="C335" s="6" t="str">
        <f t="shared" si="177"/>
        <v>NA</v>
      </c>
      <c r="D335" s="7" t="str">
        <f t="shared" si="193"/>
        <v>NA</v>
      </c>
      <c r="E335" s="8" t="str">
        <f t="shared" si="178"/>
        <v>NA</v>
      </c>
      <c r="F335" s="8" t="str">
        <f t="shared" si="194"/>
        <v>NA</v>
      </c>
      <c r="G335" s="8" t="str">
        <f t="shared" si="179"/>
        <v>NA</v>
      </c>
      <c r="H335" s="8" t="str">
        <f t="shared" si="170"/>
        <v>NA</v>
      </c>
      <c r="I335" s="15" t="str">
        <f t="shared" si="195"/>
        <v>NA</v>
      </c>
      <c r="J335" s="15" t="str">
        <f t="shared" si="171"/>
        <v>NA</v>
      </c>
      <c r="K335" s="19"/>
      <c r="L335" s="8" t="str">
        <f t="shared" si="180"/>
        <v>NA</v>
      </c>
      <c r="M335" s="8" t="str">
        <f t="shared" si="172"/>
        <v>NA</v>
      </c>
      <c r="N335" s="15" t="str">
        <f t="shared" si="196"/>
        <v>NA</v>
      </c>
      <c r="O335" s="14" t="str">
        <f t="shared" si="173"/>
        <v>NA</v>
      </c>
      <c r="P335" s="8" t="str">
        <f t="shared" si="197"/>
        <v>NA</v>
      </c>
      <c r="Q335" s="13">
        <f t="shared" si="202"/>
        <v>325</v>
      </c>
      <c r="R335" s="10">
        <v>1001.8072882674574</v>
      </c>
      <c r="S335" s="12">
        <f t="shared" si="203"/>
        <v>-0.08299999999999995</v>
      </c>
      <c r="T335" s="11">
        <f t="shared" si="198"/>
        <v>22548049.136403833</v>
      </c>
      <c r="U335" s="11">
        <f t="shared" si="174"/>
        <v>29738668.721386176</v>
      </c>
      <c r="V335" s="11">
        <f t="shared" si="199"/>
        <v>1000</v>
      </c>
      <c r="W335" s="11">
        <f t="shared" si="200"/>
        <v>1419667.8108168384</v>
      </c>
      <c r="X335" s="10">
        <f t="shared" si="181"/>
        <v>0.9981959721309446</v>
      </c>
      <c r="Y335" s="10">
        <f t="shared" si="175"/>
        <v>29686.017530196365</v>
      </c>
      <c r="AA335" s="11">
        <f t="shared" si="182"/>
        <v>5000</v>
      </c>
      <c r="AB335" s="11">
        <f t="shared" si="176"/>
        <v>1630000</v>
      </c>
      <c r="AC335" s="24"/>
      <c r="AD335" s="26" t="str">
        <f t="shared" si="183"/>
        <v>NA</v>
      </c>
      <c r="AE335" s="26" t="str">
        <f t="shared" si="184"/>
        <v>NA</v>
      </c>
      <c r="AF335" s="26" t="str">
        <f t="shared" si="185"/>
        <v>NA</v>
      </c>
      <c r="AG335" s="26">
        <f t="shared" si="186"/>
        <v>0</v>
      </c>
      <c r="AH335" s="26">
        <f t="shared" si="187"/>
        <v>0</v>
      </c>
      <c r="AI335" s="26">
        <f t="shared" si="188"/>
        <v>0</v>
      </c>
      <c r="AJ335" s="26">
        <f t="shared" si="189"/>
        <v>0</v>
      </c>
      <c r="AK335" s="26">
        <f t="shared" si="190"/>
        <v>0</v>
      </c>
      <c r="AL335" s="26">
        <f t="shared" si="191"/>
        <v>0</v>
      </c>
      <c r="AM335" s="26">
        <f t="shared" si="192"/>
        <v>0</v>
      </c>
    </row>
    <row r="336" spans="1:39" ht="14.25">
      <c r="A336" s="5">
        <f t="shared" si="201"/>
        <v>327</v>
      </c>
      <c r="B336">
        <v>1021.8434340328065</v>
      </c>
      <c r="C336" s="6" t="str">
        <f t="shared" si="177"/>
        <v>NA</v>
      </c>
      <c r="D336" s="7" t="str">
        <f t="shared" si="193"/>
        <v>NA</v>
      </c>
      <c r="E336" s="8" t="str">
        <f t="shared" si="178"/>
        <v>NA</v>
      </c>
      <c r="F336" s="8" t="str">
        <f t="shared" si="194"/>
        <v>NA</v>
      </c>
      <c r="G336" s="8" t="str">
        <f t="shared" si="179"/>
        <v>NA</v>
      </c>
      <c r="H336" s="8" t="str">
        <f t="shared" si="170"/>
        <v>NA</v>
      </c>
      <c r="I336" s="15" t="str">
        <f t="shared" si="195"/>
        <v>NA</v>
      </c>
      <c r="J336" s="15" t="str">
        <f t="shared" si="171"/>
        <v>NA</v>
      </c>
      <c r="K336" s="19"/>
      <c r="L336" s="8" t="str">
        <f t="shared" si="180"/>
        <v>NA</v>
      </c>
      <c r="M336" s="8" t="str">
        <f t="shared" si="172"/>
        <v>NA</v>
      </c>
      <c r="N336" s="15" t="str">
        <f t="shared" si="196"/>
        <v>NA</v>
      </c>
      <c r="O336" s="14" t="str">
        <f t="shared" si="173"/>
        <v>NA</v>
      </c>
      <c r="P336" s="8" t="str">
        <f t="shared" si="197"/>
        <v>NA</v>
      </c>
      <c r="Q336" s="13">
        <f t="shared" si="202"/>
        <v>326</v>
      </c>
      <c r="R336" s="10">
        <v>1021.8434340328065</v>
      </c>
      <c r="S336" s="12">
        <f t="shared" si="203"/>
        <v>0.02</v>
      </c>
      <c r="T336" s="11">
        <f t="shared" si="198"/>
        <v>22834962.250608884</v>
      </c>
      <c r="U336" s="11">
        <f t="shared" si="174"/>
        <v>30334462.0958139</v>
      </c>
      <c r="V336" s="11">
        <f t="shared" si="199"/>
        <v>1000</v>
      </c>
      <c r="W336" s="11">
        <f t="shared" si="200"/>
        <v>1420667.8108168384</v>
      </c>
      <c r="X336" s="10">
        <f t="shared" si="181"/>
        <v>0.9786235020891614</v>
      </c>
      <c r="Y336" s="10">
        <f t="shared" si="175"/>
        <v>29686.996153698452</v>
      </c>
      <c r="AA336" s="11">
        <f t="shared" si="182"/>
        <v>5000</v>
      </c>
      <c r="AB336" s="11">
        <f t="shared" si="176"/>
        <v>1635000</v>
      </c>
      <c r="AC336" s="24"/>
      <c r="AD336" s="26" t="str">
        <f t="shared" si="183"/>
        <v>NA</v>
      </c>
      <c r="AE336" s="26" t="str">
        <f t="shared" si="184"/>
        <v>NA</v>
      </c>
      <c r="AF336" s="26" t="str">
        <f t="shared" si="185"/>
        <v>NA</v>
      </c>
      <c r="AG336" s="26">
        <f t="shared" si="186"/>
        <v>0</v>
      </c>
      <c r="AH336" s="26">
        <f t="shared" si="187"/>
        <v>0</v>
      </c>
      <c r="AI336" s="26">
        <f t="shared" si="188"/>
        <v>0</v>
      </c>
      <c r="AJ336" s="26">
        <f t="shared" si="189"/>
        <v>0</v>
      </c>
      <c r="AK336" s="26">
        <f t="shared" si="190"/>
        <v>0</v>
      </c>
      <c r="AL336" s="26">
        <f t="shared" si="191"/>
        <v>0</v>
      </c>
      <c r="AM336" s="26">
        <f t="shared" si="192"/>
        <v>0</v>
      </c>
    </row>
    <row r="337" spans="1:39" ht="14.25">
      <c r="A337" s="5">
        <f t="shared" si="201"/>
        <v>328</v>
      </c>
      <c r="B337">
        <v>1093.372474415103</v>
      </c>
      <c r="C337" s="6" t="str">
        <f t="shared" si="177"/>
        <v>NA</v>
      </c>
      <c r="D337" s="7" t="str">
        <f t="shared" si="193"/>
        <v>NA</v>
      </c>
      <c r="E337" s="8" t="str">
        <f t="shared" si="178"/>
        <v>NA</v>
      </c>
      <c r="F337" s="8" t="str">
        <f t="shared" si="194"/>
        <v>NA</v>
      </c>
      <c r="G337" s="8" t="str">
        <f t="shared" si="179"/>
        <v>NA</v>
      </c>
      <c r="H337" s="8" t="str">
        <f t="shared" si="170"/>
        <v>NA</v>
      </c>
      <c r="I337" s="15" t="str">
        <f t="shared" si="195"/>
        <v>NA</v>
      </c>
      <c r="J337" s="15" t="str">
        <f t="shared" si="171"/>
        <v>NA</v>
      </c>
      <c r="K337" s="19"/>
      <c r="L337" s="8" t="str">
        <f t="shared" si="180"/>
        <v>NA</v>
      </c>
      <c r="M337" s="8" t="str">
        <f t="shared" si="172"/>
        <v>NA</v>
      </c>
      <c r="N337" s="15" t="str">
        <f t="shared" si="196"/>
        <v>NA</v>
      </c>
      <c r="O337" s="14" t="str">
        <f t="shared" si="173"/>
        <v>NA</v>
      </c>
      <c r="P337" s="8" t="str">
        <f t="shared" si="197"/>
        <v>NA</v>
      </c>
      <c r="Q337" s="13">
        <f t="shared" si="202"/>
        <v>327</v>
      </c>
      <c r="R337" s="10">
        <v>1093.372474415103</v>
      </c>
      <c r="S337" s="12">
        <f t="shared" si="203"/>
        <v>0.06999999999999999</v>
      </c>
      <c r="T337" s="11">
        <f t="shared" si="198"/>
        <v>23125461.77874149</v>
      </c>
      <c r="U337" s="11">
        <f t="shared" si="174"/>
        <v>32458944.442520875</v>
      </c>
      <c r="V337" s="11">
        <f t="shared" si="199"/>
        <v>1000</v>
      </c>
      <c r="W337" s="11">
        <f t="shared" si="200"/>
        <v>1421667.8108168384</v>
      </c>
      <c r="X337" s="10">
        <f t="shared" si="181"/>
        <v>0.9146014038216461</v>
      </c>
      <c r="Y337" s="10">
        <f t="shared" si="175"/>
        <v>29687.910755102275</v>
      </c>
      <c r="AA337" s="11">
        <f t="shared" si="182"/>
        <v>5000</v>
      </c>
      <c r="AB337" s="11">
        <f t="shared" si="176"/>
        <v>1640000</v>
      </c>
      <c r="AC337" s="24"/>
      <c r="AD337" s="26" t="str">
        <f t="shared" si="183"/>
        <v>NA</v>
      </c>
      <c r="AE337" s="26" t="str">
        <f t="shared" si="184"/>
        <v>NA</v>
      </c>
      <c r="AF337" s="26" t="str">
        <f t="shared" si="185"/>
        <v>NA</v>
      </c>
      <c r="AG337" s="26">
        <f t="shared" si="186"/>
        <v>0</v>
      </c>
      <c r="AH337" s="26">
        <f t="shared" si="187"/>
        <v>0</v>
      </c>
      <c r="AI337" s="26">
        <f t="shared" si="188"/>
        <v>0</v>
      </c>
      <c r="AJ337" s="26">
        <f t="shared" si="189"/>
        <v>0</v>
      </c>
      <c r="AK337" s="26">
        <f t="shared" si="190"/>
        <v>0</v>
      </c>
      <c r="AL337" s="26">
        <f t="shared" si="191"/>
        <v>0</v>
      </c>
      <c r="AM337" s="26">
        <f t="shared" si="192"/>
        <v>0</v>
      </c>
    </row>
    <row r="338" spans="1:39" ht="14.25">
      <c r="A338" s="5">
        <f t="shared" si="201"/>
        <v>329</v>
      </c>
      <c r="B338">
        <v>1149.1344706102732</v>
      </c>
      <c r="C338" s="6" t="str">
        <f t="shared" si="177"/>
        <v>NA</v>
      </c>
      <c r="D338" s="7" t="str">
        <f t="shared" si="193"/>
        <v>NA</v>
      </c>
      <c r="E338" s="8" t="str">
        <f t="shared" si="178"/>
        <v>NA</v>
      </c>
      <c r="F338" s="8" t="str">
        <f t="shared" si="194"/>
        <v>NA</v>
      </c>
      <c r="G338" s="8" t="str">
        <f t="shared" si="179"/>
        <v>NA</v>
      </c>
      <c r="H338" s="8" t="str">
        <f t="shared" si="170"/>
        <v>NA</v>
      </c>
      <c r="I338" s="15" t="str">
        <f t="shared" si="195"/>
        <v>NA</v>
      </c>
      <c r="J338" s="15" t="str">
        <f t="shared" si="171"/>
        <v>NA</v>
      </c>
      <c r="K338" s="19"/>
      <c r="L338" s="8" t="str">
        <f t="shared" si="180"/>
        <v>NA</v>
      </c>
      <c r="M338" s="8" t="str">
        <f t="shared" si="172"/>
        <v>NA</v>
      </c>
      <c r="N338" s="15" t="str">
        <f t="shared" si="196"/>
        <v>NA</v>
      </c>
      <c r="O338" s="14" t="str">
        <f t="shared" si="173"/>
        <v>NA</v>
      </c>
      <c r="P338" s="8" t="str">
        <f t="shared" si="197"/>
        <v>NA</v>
      </c>
      <c r="Q338" s="13">
        <f t="shared" si="202"/>
        <v>328</v>
      </c>
      <c r="R338" s="10">
        <v>1149.1344706102732</v>
      </c>
      <c r="S338" s="12">
        <f t="shared" si="203"/>
        <v>0.05099999999999999</v>
      </c>
      <c r="T338" s="11">
        <f t="shared" si="198"/>
        <v>23419592.550975766</v>
      </c>
      <c r="U338" s="11">
        <f t="shared" si="174"/>
        <v>34115401.60908944</v>
      </c>
      <c r="V338" s="11">
        <f t="shared" si="199"/>
        <v>1000</v>
      </c>
      <c r="W338" s="11">
        <f t="shared" si="200"/>
        <v>1422667.8108168384</v>
      </c>
      <c r="X338" s="10">
        <f t="shared" si="181"/>
        <v>0.8702201749016614</v>
      </c>
      <c r="Y338" s="10">
        <f t="shared" si="175"/>
        <v>29688.780975277175</v>
      </c>
      <c r="AA338" s="11">
        <f t="shared" si="182"/>
        <v>5000</v>
      </c>
      <c r="AB338" s="11">
        <f t="shared" si="176"/>
        <v>1645000</v>
      </c>
      <c r="AC338" s="24"/>
      <c r="AD338" s="26" t="str">
        <f t="shared" si="183"/>
        <v>NA</v>
      </c>
      <c r="AE338" s="26" t="str">
        <f t="shared" si="184"/>
        <v>NA</v>
      </c>
      <c r="AF338" s="26" t="str">
        <f t="shared" si="185"/>
        <v>NA</v>
      </c>
      <c r="AG338" s="26">
        <f t="shared" si="186"/>
        <v>0</v>
      </c>
      <c r="AH338" s="26">
        <f t="shared" si="187"/>
        <v>0</v>
      </c>
      <c r="AI338" s="26">
        <f t="shared" si="188"/>
        <v>0</v>
      </c>
      <c r="AJ338" s="26">
        <f t="shared" si="189"/>
        <v>0</v>
      </c>
      <c r="AK338" s="26">
        <f t="shared" si="190"/>
        <v>0</v>
      </c>
      <c r="AL338" s="26">
        <f t="shared" si="191"/>
        <v>0</v>
      </c>
      <c r="AM338" s="26">
        <f t="shared" si="192"/>
        <v>0</v>
      </c>
    </row>
    <row r="339" spans="1:39" ht="14.25">
      <c r="A339" s="5">
        <f t="shared" si="201"/>
        <v>330</v>
      </c>
      <c r="B339">
        <v>1154.8801429633245</v>
      </c>
      <c r="C339" s="6" t="str">
        <f t="shared" si="177"/>
        <v>NA</v>
      </c>
      <c r="D339" s="7" t="str">
        <f t="shared" si="193"/>
        <v>NA</v>
      </c>
      <c r="E339" s="8" t="str">
        <f t="shared" si="178"/>
        <v>NA</v>
      </c>
      <c r="F339" s="8" t="str">
        <f t="shared" si="194"/>
        <v>NA</v>
      </c>
      <c r="G339" s="8" t="str">
        <f t="shared" si="179"/>
        <v>NA</v>
      </c>
      <c r="H339" s="8" t="str">
        <f t="shared" si="170"/>
        <v>NA</v>
      </c>
      <c r="I339" s="15" t="str">
        <f t="shared" si="195"/>
        <v>NA</v>
      </c>
      <c r="J339" s="15" t="str">
        <f t="shared" si="171"/>
        <v>NA</v>
      </c>
      <c r="K339" s="19"/>
      <c r="L339" s="8" t="str">
        <f t="shared" si="180"/>
        <v>NA</v>
      </c>
      <c r="M339" s="8" t="str">
        <f t="shared" si="172"/>
        <v>NA</v>
      </c>
      <c r="N339" s="15" t="str">
        <f t="shared" si="196"/>
        <v>NA</v>
      </c>
      <c r="O339" s="14" t="str">
        <f t="shared" si="173"/>
        <v>NA</v>
      </c>
      <c r="P339" s="8" t="str">
        <f t="shared" si="197"/>
        <v>NA</v>
      </c>
      <c r="Q339" s="13">
        <f t="shared" si="202"/>
        <v>329</v>
      </c>
      <c r="R339" s="10">
        <v>1154.8801429633245</v>
      </c>
      <c r="S339" s="12">
        <f t="shared" si="203"/>
        <v>0.004999999999999946</v>
      </c>
      <c r="T339" s="11">
        <f t="shared" si="198"/>
        <v>23717399.957862955</v>
      </c>
      <c r="U339" s="11">
        <f t="shared" si="174"/>
        <v>34286983.617134884</v>
      </c>
      <c r="V339" s="11">
        <f t="shared" si="199"/>
        <v>1000</v>
      </c>
      <c r="W339" s="11">
        <f t="shared" si="200"/>
        <v>1423667.8108168384</v>
      </c>
      <c r="X339" s="10">
        <f t="shared" si="181"/>
        <v>0.8658907212951855</v>
      </c>
      <c r="Y339" s="10">
        <f t="shared" si="175"/>
        <v>29689.64686599847</v>
      </c>
      <c r="AA339" s="11">
        <f t="shared" si="182"/>
        <v>5000</v>
      </c>
      <c r="AB339" s="11">
        <f t="shared" si="176"/>
        <v>1650000</v>
      </c>
      <c r="AC339" s="24"/>
      <c r="AD339" s="26" t="str">
        <f t="shared" si="183"/>
        <v>NA</v>
      </c>
      <c r="AE339" s="26" t="str">
        <f t="shared" si="184"/>
        <v>NA</v>
      </c>
      <c r="AF339" s="26" t="str">
        <f t="shared" si="185"/>
        <v>NA</v>
      </c>
      <c r="AG339" s="26">
        <f t="shared" si="186"/>
        <v>0</v>
      </c>
      <c r="AH339" s="26">
        <f t="shared" si="187"/>
        <v>0</v>
      </c>
      <c r="AI339" s="26">
        <f t="shared" si="188"/>
        <v>0</v>
      </c>
      <c r="AJ339" s="26">
        <f t="shared" si="189"/>
        <v>0</v>
      </c>
      <c r="AK339" s="26">
        <f t="shared" si="190"/>
        <v>0</v>
      </c>
      <c r="AL339" s="26">
        <f t="shared" si="191"/>
        <v>0</v>
      </c>
      <c r="AM339" s="26">
        <f t="shared" si="192"/>
        <v>0</v>
      </c>
    </row>
    <row r="340" spans="1:39" ht="14.25">
      <c r="A340" s="5">
        <f t="shared" si="201"/>
        <v>331</v>
      </c>
      <c r="B340">
        <v>1211.4692699685272</v>
      </c>
      <c r="C340" s="6" t="str">
        <f t="shared" si="177"/>
        <v>NA</v>
      </c>
      <c r="D340" s="7" t="str">
        <f t="shared" si="193"/>
        <v>NA</v>
      </c>
      <c r="E340" s="8" t="str">
        <f t="shared" si="178"/>
        <v>NA</v>
      </c>
      <c r="F340" s="8" t="str">
        <f t="shared" si="194"/>
        <v>NA</v>
      </c>
      <c r="G340" s="8" t="str">
        <f t="shared" si="179"/>
        <v>NA</v>
      </c>
      <c r="H340" s="8" t="str">
        <f t="shared" si="170"/>
        <v>NA</v>
      </c>
      <c r="I340" s="15" t="str">
        <f t="shared" si="195"/>
        <v>NA</v>
      </c>
      <c r="J340" s="15" t="str">
        <f t="shared" si="171"/>
        <v>NA</v>
      </c>
      <c r="K340" s="19"/>
      <c r="L340" s="8" t="str">
        <f t="shared" si="180"/>
        <v>NA</v>
      </c>
      <c r="M340" s="8" t="str">
        <f t="shared" si="172"/>
        <v>NA</v>
      </c>
      <c r="N340" s="15" t="str">
        <f t="shared" si="196"/>
        <v>NA</v>
      </c>
      <c r="O340" s="14" t="str">
        <f t="shared" si="173"/>
        <v>NA</v>
      </c>
      <c r="P340" s="8" t="str">
        <f t="shared" si="197"/>
        <v>NA</v>
      </c>
      <c r="Q340" s="13">
        <f t="shared" si="202"/>
        <v>330</v>
      </c>
      <c r="R340" s="10">
        <v>1211.4692699685272</v>
      </c>
      <c r="S340" s="12">
        <f t="shared" si="203"/>
        <v>0.04899999999999985</v>
      </c>
      <c r="T340" s="11">
        <f t="shared" si="198"/>
        <v>24018929.95733625</v>
      </c>
      <c r="U340" s="11">
        <f t="shared" si="174"/>
        <v>35968094.81437449</v>
      </c>
      <c r="V340" s="11">
        <f t="shared" si="199"/>
        <v>1000</v>
      </c>
      <c r="W340" s="11">
        <f t="shared" si="200"/>
        <v>1424667.8108168384</v>
      </c>
      <c r="X340" s="10">
        <f t="shared" si="181"/>
        <v>0.8254439669162875</v>
      </c>
      <c r="Y340" s="10">
        <f t="shared" si="175"/>
        <v>29690.47230996539</v>
      </c>
      <c r="AA340" s="11">
        <f t="shared" si="182"/>
        <v>5000</v>
      </c>
      <c r="AB340" s="11">
        <f t="shared" si="176"/>
        <v>1655000</v>
      </c>
      <c r="AC340" s="24"/>
      <c r="AD340" s="26" t="str">
        <f t="shared" si="183"/>
        <v>NA</v>
      </c>
      <c r="AE340" s="26" t="str">
        <f t="shared" si="184"/>
        <v>NA</v>
      </c>
      <c r="AF340" s="26" t="str">
        <f t="shared" si="185"/>
        <v>NA</v>
      </c>
      <c r="AG340" s="26">
        <f t="shared" si="186"/>
        <v>0</v>
      </c>
      <c r="AH340" s="26">
        <f t="shared" si="187"/>
        <v>0</v>
      </c>
      <c r="AI340" s="26">
        <f t="shared" si="188"/>
        <v>0</v>
      </c>
      <c r="AJ340" s="26">
        <f t="shared" si="189"/>
        <v>0</v>
      </c>
      <c r="AK340" s="26">
        <f t="shared" si="190"/>
        <v>0</v>
      </c>
      <c r="AL340" s="26">
        <f t="shared" si="191"/>
        <v>0</v>
      </c>
      <c r="AM340" s="26">
        <f t="shared" si="192"/>
        <v>0</v>
      </c>
    </row>
    <row r="341" spans="1:39" ht="14.25">
      <c r="A341" s="5">
        <f t="shared" si="201"/>
        <v>332</v>
      </c>
      <c r="B341">
        <v>1194.5087001889679</v>
      </c>
      <c r="C341" s="6" t="str">
        <f t="shared" si="177"/>
        <v>NA</v>
      </c>
      <c r="D341" s="7" t="str">
        <f t="shared" si="193"/>
        <v>NA</v>
      </c>
      <c r="E341" s="8" t="str">
        <f t="shared" si="178"/>
        <v>NA</v>
      </c>
      <c r="F341" s="8" t="str">
        <f t="shared" si="194"/>
        <v>NA</v>
      </c>
      <c r="G341" s="8" t="str">
        <f t="shared" si="179"/>
        <v>NA</v>
      </c>
      <c r="H341" s="8" t="str">
        <f t="shared" si="170"/>
        <v>NA</v>
      </c>
      <c r="I341" s="15" t="str">
        <f t="shared" si="195"/>
        <v>NA</v>
      </c>
      <c r="J341" s="15" t="str">
        <f t="shared" si="171"/>
        <v>NA</v>
      </c>
      <c r="K341" s="19"/>
      <c r="L341" s="8" t="str">
        <f t="shared" si="180"/>
        <v>NA</v>
      </c>
      <c r="M341" s="8" t="str">
        <f t="shared" si="172"/>
        <v>NA</v>
      </c>
      <c r="N341" s="15" t="str">
        <f t="shared" si="196"/>
        <v>NA</v>
      </c>
      <c r="O341" s="14" t="str">
        <f t="shared" si="173"/>
        <v>NA</v>
      </c>
      <c r="P341" s="8" t="str">
        <f t="shared" si="197"/>
        <v>NA</v>
      </c>
      <c r="Q341" s="13">
        <f t="shared" si="202"/>
        <v>331</v>
      </c>
      <c r="R341" s="10">
        <v>1194.5087001889679</v>
      </c>
      <c r="S341" s="12">
        <f t="shared" si="203"/>
        <v>-0.013999999999999986</v>
      </c>
      <c r="T341" s="11">
        <f t="shared" si="198"/>
        <v>24324229.08180295</v>
      </c>
      <c r="U341" s="11">
        <f t="shared" si="174"/>
        <v>35465527.48697325</v>
      </c>
      <c r="V341" s="11">
        <f t="shared" si="199"/>
        <v>1000</v>
      </c>
      <c r="W341" s="11">
        <f t="shared" si="200"/>
        <v>1425667.8108168384</v>
      </c>
      <c r="X341" s="10">
        <f t="shared" si="181"/>
        <v>0.8371642666493788</v>
      </c>
      <c r="Y341" s="10">
        <f t="shared" si="175"/>
        <v>29691.30947423204</v>
      </c>
      <c r="AA341" s="11">
        <f t="shared" si="182"/>
        <v>5000</v>
      </c>
      <c r="AB341" s="11">
        <f t="shared" si="176"/>
        <v>1660000</v>
      </c>
      <c r="AC341" s="24"/>
      <c r="AD341" s="26" t="str">
        <f t="shared" si="183"/>
        <v>NA</v>
      </c>
      <c r="AE341" s="26" t="str">
        <f t="shared" si="184"/>
        <v>NA</v>
      </c>
      <c r="AF341" s="26" t="str">
        <f t="shared" si="185"/>
        <v>NA</v>
      </c>
      <c r="AG341" s="26">
        <f t="shared" si="186"/>
        <v>0</v>
      </c>
      <c r="AH341" s="26">
        <f t="shared" si="187"/>
        <v>0</v>
      </c>
      <c r="AI341" s="26">
        <f t="shared" si="188"/>
        <v>0</v>
      </c>
      <c r="AJ341" s="26">
        <f t="shared" si="189"/>
        <v>0</v>
      </c>
      <c r="AK341" s="26">
        <f t="shared" si="190"/>
        <v>0</v>
      </c>
      <c r="AL341" s="26">
        <f t="shared" si="191"/>
        <v>0</v>
      </c>
      <c r="AM341" s="26">
        <f t="shared" si="192"/>
        <v>0</v>
      </c>
    </row>
    <row r="342" spans="1:39" ht="14.25">
      <c r="A342" s="5">
        <f t="shared" si="201"/>
        <v>333</v>
      </c>
      <c r="B342">
        <v>1343.8222877125888</v>
      </c>
      <c r="C342" s="6" t="str">
        <f t="shared" si="177"/>
        <v>NA</v>
      </c>
      <c r="D342" s="7" t="str">
        <f t="shared" si="193"/>
        <v>NA</v>
      </c>
      <c r="E342" s="8" t="str">
        <f t="shared" si="178"/>
        <v>NA</v>
      </c>
      <c r="F342" s="8" t="str">
        <f t="shared" si="194"/>
        <v>NA</v>
      </c>
      <c r="G342" s="8" t="str">
        <f t="shared" si="179"/>
        <v>NA</v>
      </c>
      <c r="H342" s="8" t="str">
        <f t="shared" si="170"/>
        <v>NA</v>
      </c>
      <c r="I342" s="15" t="str">
        <f t="shared" si="195"/>
        <v>NA</v>
      </c>
      <c r="J342" s="15" t="str">
        <f t="shared" si="171"/>
        <v>NA</v>
      </c>
      <c r="K342" s="19"/>
      <c r="L342" s="8" t="str">
        <f t="shared" si="180"/>
        <v>NA</v>
      </c>
      <c r="M342" s="8" t="str">
        <f t="shared" si="172"/>
        <v>NA</v>
      </c>
      <c r="N342" s="15" t="str">
        <f t="shared" si="196"/>
        <v>NA</v>
      </c>
      <c r="O342" s="14" t="str">
        <f t="shared" si="173"/>
        <v>NA</v>
      </c>
      <c r="P342" s="8" t="str">
        <f t="shared" si="197"/>
        <v>NA</v>
      </c>
      <c r="Q342" s="13">
        <f t="shared" si="202"/>
        <v>332</v>
      </c>
      <c r="R342" s="10">
        <v>1343.8222877125888</v>
      </c>
      <c r="S342" s="12">
        <f t="shared" si="203"/>
        <v>0.125</v>
      </c>
      <c r="T342" s="11">
        <f t="shared" si="198"/>
        <v>24633344.445325486</v>
      </c>
      <c r="U342" s="11">
        <f t="shared" si="174"/>
        <v>39899843.4228449</v>
      </c>
      <c r="V342" s="11">
        <f t="shared" si="199"/>
        <v>1000</v>
      </c>
      <c r="W342" s="11">
        <f t="shared" si="200"/>
        <v>1426667.8108168384</v>
      </c>
      <c r="X342" s="10">
        <f t="shared" si="181"/>
        <v>0.7441460147994479</v>
      </c>
      <c r="Y342" s="10">
        <f t="shared" si="175"/>
        <v>29692.05362024684</v>
      </c>
      <c r="AA342" s="11">
        <f t="shared" si="182"/>
        <v>5000</v>
      </c>
      <c r="AB342" s="11">
        <f t="shared" si="176"/>
        <v>1665000</v>
      </c>
      <c r="AC342" s="24"/>
      <c r="AD342" s="26" t="str">
        <f t="shared" si="183"/>
        <v>NA</v>
      </c>
      <c r="AE342" s="26" t="str">
        <f t="shared" si="184"/>
        <v>NA</v>
      </c>
      <c r="AF342" s="26" t="str">
        <f t="shared" si="185"/>
        <v>NA</v>
      </c>
      <c r="AG342" s="26">
        <f t="shared" si="186"/>
        <v>0</v>
      </c>
      <c r="AH342" s="26">
        <f t="shared" si="187"/>
        <v>0</v>
      </c>
      <c r="AI342" s="26">
        <f t="shared" si="188"/>
        <v>0</v>
      </c>
      <c r="AJ342" s="26">
        <f t="shared" si="189"/>
        <v>0</v>
      </c>
      <c r="AK342" s="26">
        <f t="shared" si="190"/>
        <v>0</v>
      </c>
      <c r="AL342" s="26">
        <f t="shared" si="191"/>
        <v>0</v>
      </c>
      <c r="AM342" s="26">
        <f t="shared" si="192"/>
        <v>0</v>
      </c>
    </row>
    <row r="343" spans="1:39" ht="14.25">
      <c r="A343" s="5">
        <f t="shared" si="201"/>
        <v>334</v>
      </c>
      <c r="B343">
        <v>1578.991188062292</v>
      </c>
      <c r="C343" s="6" t="str">
        <f t="shared" si="177"/>
        <v>NA</v>
      </c>
      <c r="D343" s="7" t="str">
        <f t="shared" si="193"/>
        <v>NA</v>
      </c>
      <c r="E343" s="8" t="str">
        <f t="shared" si="178"/>
        <v>NA</v>
      </c>
      <c r="F343" s="8" t="str">
        <f t="shared" si="194"/>
        <v>NA</v>
      </c>
      <c r="G343" s="8" t="str">
        <f t="shared" si="179"/>
        <v>NA</v>
      </c>
      <c r="H343" s="8" t="str">
        <f aca="true" t="shared" si="204" ref="H343:H405">IF(C343="NA","NA",IF(H342="NA",G343,H342+G343))</f>
        <v>NA</v>
      </c>
      <c r="I343" s="15" t="str">
        <f t="shared" si="195"/>
        <v>NA</v>
      </c>
      <c r="J343" s="15" t="str">
        <f aca="true" t="shared" si="205" ref="J343:J405">IF(C343="NA","NA",IF(J342="NA",I343,J342+I343))</f>
        <v>NA</v>
      </c>
      <c r="K343" s="19"/>
      <c r="L343" s="8" t="str">
        <f t="shared" si="180"/>
        <v>NA</v>
      </c>
      <c r="M343" s="8" t="str">
        <f aca="true" t="shared" si="206" ref="M343:M405">IF(C343="NA","NA",IF(M342="NA",L343,M342+L343))</f>
        <v>NA</v>
      </c>
      <c r="N343" s="15" t="str">
        <f t="shared" si="196"/>
        <v>NA</v>
      </c>
      <c r="O343" s="14" t="str">
        <f aca="true" t="shared" si="207" ref="O343:O405">IF(C343="NA","NA",IF(O342="NA",N343,O342+N343))</f>
        <v>NA</v>
      </c>
      <c r="P343" s="8" t="str">
        <f t="shared" si="197"/>
        <v>NA</v>
      </c>
      <c r="Q343" s="13">
        <f t="shared" si="202"/>
        <v>333</v>
      </c>
      <c r="R343" s="10">
        <v>1578.991188062292</v>
      </c>
      <c r="S343" s="12">
        <f t="shared" si="203"/>
        <v>0.17500000000000004</v>
      </c>
      <c r="T343" s="11">
        <f t="shared" si="198"/>
        <v>24946323.75089205</v>
      </c>
      <c r="U343" s="11">
        <f t="shared" si="174"/>
        <v>46883491.02184276</v>
      </c>
      <c r="V343" s="11">
        <f t="shared" si="199"/>
        <v>1000</v>
      </c>
      <c r="W343" s="11">
        <f t="shared" si="200"/>
        <v>1427667.8108168384</v>
      </c>
      <c r="X343" s="10">
        <f t="shared" si="181"/>
        <v>0.6333157572761258</v>
      </c>
      <c r="Y343" s="10">
        <f t="shared" si="175"/>
        <v>29692.686936004116</v>
      </c>
      <c r="AA343" s="11">
        <f t="shared" si="182"/>
        <v>5000</v>
      </c>
      <c r="AB343" s="11">
        <f t="shared" si="176"/>
        <v>1670000</v>
      </c>
      <c r="AC343" s="24"/>
      <c r="AD343" s="26" t="str">
        <f t="shared" si="183"/>
        <v>NA</v>
      </c>
      <c r="AE343" s="26" t="str">
        <f t="shared" si="184"/>
        <v>NA</v>
      </c>
      <c r="AF343" s="26" t="str">
        <f t="shared" si="185"/>
        <v>NA</v>
      </c>
      <c r="AG343" s="26">
        <f t="shared" si="186"/>
        <v>0</v>
      </c>
      <c r="AH343" s="26">
        <f t="shared" si="187"/>
        <v>0</v>
      </c>
      <c r="AI343" s="26">
        <f t="shared" si="188"/>
        <v>0</v>
      </c>
      <c r="AJ343" s="26">
        <f t="shared" si="189"/>
        <v>0</v>
      </c>
      <c r="AK343" s="26">
        <f t="shared" si="190"/>
        <v>0</v>
      </c>
      <c r="AL343" s="26">
        <f t="shared" si="191"/>
        <v>0</v>
      </c>
      <c r="AM343" s="26">
        <f t="shared" si="192"/>
        <v>0</v>
      </c>
    </row>
    <row r="344" spans="1:39" ht="14.25">
      <c r="A344" s="5">
        <f t="shared" si="201"/>
        <v>335</v>
      </c>
      <c r="B344">
        <v>1542.674390736859</v>
      </c>
      <c r="C344" s="6" t="str">
        <f t="shared" si="177"/>
        <v>NA</v>
      </c>
      <c r="D344" s="7" t="str">
        <f t="shared" si="193"/>
        <v>NA</v>
      </c>
      <c r="E344" s="8" t="str">
        <f t="shared" si="178"/>
        <v>NA</v>
      </c>
      <c r="F344" s="8" t="str">
        <f t="shared" si="194"/>
        <v>NA</v>
      </c>
      <c r="G344" s="8" t="str">
        <f t="shared" si="179"/>
        <v>NA</v>
      </c>
      <c r="H344" s="8" t="str">
        <f t="shared" si="204"/>
        <v>NA</v>
      </c>
      <c r="I344" s="15" t="str">
        <f t="shared" si="195"/>
        <v>NA</v>
      </c>
      <c r="J344" s="15" t="str">
        <f t="shared" si="205"/>
        <v>NA</v>
      </c>
      <c r="K344" s="19"/>
      <c r="L344" s="8" t="str">
        <f t="shared" si="180"/>
        <v>NA</v>
      </c>
      <c r="M344" s="8" t="str">
        <f t="shared" si="206"/>
        <v>NA</v>
      </c>
      <c r="N344" s="15" t="str">
        <f t="shared" si="196"/>
        <v>NA</v>
      </c>
      <c r="O344" s="14" t="str">
        <f t="shared" si="207"/>
        <v>NA</v>
      </c>
      <c r="P344" s="8" t="str">
        <f t="shared" si="197"/>
        <v>NA</v>
      </c>
      <c r="Q344" s="13">
        <f t="shared" si="202"/>
        <v>334</v>
      </c>
      <c r="R344" s="10">
        <v>1542.674390736859</v>
      </c>
      <c r="S344" s="12">
        <f t="shared" si="203"/>
        <v>-0.023000000000000083</v>
      </c>
      <c r="T344" s="11">
        <f t="shared" si="198"/>
        <v>25263215.297778208</v>
      </c>
      <c r="U344" s="11">
        <f t="shared" si="174"/>
        <v>45806147.72834037</v>
      </c>
      <c r="V344" s="11">
        <f t="shared" si="199"/>
        <v>1000</v>
      </c>
      <c r="W344" s="11">
        <f t="shared" si="200"/>
        <v>1428667.8108168384</v>
      </c>
      <c r="X344" s="10">
        <f t="shared" si="181"/>
        <v>0.6482249306818074</v>
      </c>
      <c r="Y344" s="10">
        <f t="shared" si="175"/>
        <v>29693.3351609348</v>
      </c>
      <c r="AA344" s="11">
        <f t="shared" si="182"/>
        <v>5000</v>
      </c>
      <c r="AB344" s="11">
        <f t="shared" si="176"/>
        <v>1675000</v>
      </c>
      <c r="AC344" s="24"/>
      <c r="AD344" s="26" t="str">
        <f t="shared" si="183"/>
        <v>NA</v>
      </c>
      <c r="AE344" s="26" t="str">
        <f t="shared" si="184"/>
        <v>NA</v>
      </c>
      <c r="AF344" s="26" t="str">
        <f t="shared" si="185"/>
        <v>NA</v>
      </c>
      <c r="AG344" s="26">
        <f t="shared" si="186"/>
        <v>0</v>
      </c>
      <c r="AH344" s="26">
        <f t="shared" si="187"/>
        <v>0</v>
      </c>
      <c r="AI344" s="26">
        <f t="shared" si="188"/>
        <v>0</v>
      </c>
      <c r="AJ344" s="26">
        <f t="shared" si="189"/>
        <v>0</v>
      </c>
      <c r="AK344" s="26">
        <f t="shared" si="190"/>
        <v>0</v>
      </c>
      <c r="AL344" s="26">
        <f t="shared" si="191"/>
        <v>0</v>
      </c>
      <c r="AM344" s="26">
        <f t="shared" si="192"/>
        <v>0</v>
      </c>
    </row>
    <row r="345" spans="1:39" ht="14.25">
      <c r="A345" s="5">
        <f t="shared" si="201"/>
        <v>336</v>
      </c>
      <c r="B345">
        <v>1642.9482261347548</v>
      </c>
      <c r="C345" s="6" t="str">
        <f t="shared" si="177"/>
        <v>NA</v>
      </c>
      <c r="D345" s="7" t="str">
        <f t="shared" si="193"/>
        <v>NA</v>
      </c>
      <c r="E345" s="8" t="str">
        <f t="shared" si="178"/>
        <v>NA</v>
      </c>
      <c r="F345" s="8" t="str">
        <f t="shared" si="194"/>
        <v>NA</v>
      </c>
      <c r="G345" s="8" t="str">
        <f t="shared" si="179"/>
        <v>NA</v>
      </c>
      <c r="H345" s="8" t="str">
        <f t="shared" si="204"/>
        <v>NA</v>
      </c>
      <c r="I345" s="15" t="str">
        <f t="shared" si="195"/>
        <v>NA</v>
      </c>
      <c r="J345" s="15" t="str">
        <f t="shared" si="205"/>
        <v>NA</v>
      </c>
      <c r="K345" s="19"/>
      <c r="L345" s="8" t="str">
        <f t="shared" si="180"/>
        <v>NA</v>
      </c>
      <c r="M345" s="8" t="str">
        <f t="shared" si="206"/>
        <v>NA</v>
      </c>
      <c r="N345" s="15" t="str">
        <f t="shared" si="196"/>
        <v>NA</v>
      </c>
      <c r="O345" s="14" t="str">
        <f t="shared" si="207"/>
        <v>NA</v>
      </c>
      <c r="P345" s="8" t="str">
        <f t="shared" si="197"/>
        <v>NA</v>
      </c>
      <c r="Q345" s="13">
        <f t="shared" si="202"/>
        <v>335</v>
      </c>
      <c r="R345" s="10">
        <v>1642.9482261347548</v>
      </c>
      <c r="S345" s="12">
        <f t="shared" si="203"/>
        <v>0.06499999999999992</v>
      </c>
      <c r="T345" s="11">
        <f t="shared" si="198"/>
        <v>25584067.98900043</v>
      </c>
      <c r="U345" s="11">
        <f t="shared" si="174"/>
        <v>48784612.330682494</v>
      </c>
      <c r="V345" s="11">
        <f t="shared" si="199"/>
        <v>1000</v>
      </c>
      <c r="W345" s="11">
        <f t="shared" si="200"/>
        <v>1429667.8108168384</v>
      </c>
      <c r="X345" s="10">
        <f t="shared" si="181"/>
        <v>0.6086619067434812</v>
      </c>
      <c r="Y345" s="10">
        <f t="shared" si="175"/>
        <v>29693.943822841542</v>
      </c>
      <c r="AA345" s="11">
        <f t="shared" si="182"/>
        <v>5000</v>
      </c>
      <c r="AB345" s="11">
        <f t="shared" si="176"/>
        <v>1680000</v>
      </c>
      <c r="AC345" s="24"/>
      <c r="AD345" s="26" t="str">
        <f t="shared" si="183"/>
        <v>NA</v>
      </c>
      <c r="AE345" s="26" t="str">
        <f t="shared" si="184"/>
        <v>NA</v>
      </c>
      <c r="AF345" s="26" t="str">
        <f t="shared" si="185"/>
        <v>NA</v>
      </c>
      <c r="AG345" s="26">
        <f t="shared" si="186"/>
        <v>0</v>
      </c>
      <c r="AH345" s="26">
        <f t="shared" si="187"/>
        <v>0</v>
      </c>
      <c r="AI345" s="26">
        <f t="shared" si="188"/>
        <v>0</v>
      </c>
      <c r="AJ345" s="26">
        <f t="shared" si="189"/>
        <v>0</v>
      </c>
      <c r="AK345" s="26">
        <f t="shared" si="190"/>
        <v>0</v>
      </c>
      <c r="AL345" s="26">
        <f t="shared" si="191"/>
        <v>0</v>
      </c>
      <c r="AM345" s="26">
        <f t="shared" si="192"/>
        <v>0</v>
      </c>
    </row>
    <row r="346" spans="1:39" ht="14.25">
      <c r="A346" s="5">
        <f t="shared" si="201"/>
        <v>337</v>
      </c>
      <c r="B346">
        <v>1429.3649567372368</v>
      </c>
      <c r="C346" s="6" t="str">
        <f t="shared" si="177"/>
        <v>NA</v>
      </c>
      <c r="D346" s="7" t="str">
        <f t="shared" si="193"/>
        <v>NA</v>
      </c>
      <c r="E346" s="8" t="str">
        <f t="shared" si="178"/>
        <v>NA</v>
      </c>
      <c r="F346" s="8" t="str">
        <f t="shared" si="194"/>
        <v>NA</v>
      </c>
      <c r="G346" s="8" t="str">
        <f t="shared" si="179"/>
        <v>NA</v>
      </c>
      <c r="H346" s="8" t="str">
        <f t="shared" si="204"/>
        <v>NA</v>
      </c>
      <c r="I346" s="15" t="str">
        <f t="shared" si="195"/>
        <v>NA</v>
      </c>
      <c r="J346" s="15" t="str">
        <f t="shared" si="205"/>
        <v>NA</v>
      </c>
      <c r="K346" s="19"/>
      <c r="L346" s="8" t="str">
        <f t="shared" si="180"/>
        <v>NA</v>
      </c>
      <c r="M346" s="8" t="str">
        <f t="shared" si="206"/>
        <v>NA</v>
      </c>
      <c r="N346" s="15" t="str">
        <f t="shared" si="196"/>
        <v>NA</v>
      </c>
      <c r="O346" s="14" t="str">
        <f t="shared" si="207"/>
        <v>NA</v>
      </c>
      <c r="P346" s="8" t="str">
        <f t="shared" si="197"/>
        <v>NA</v>
      </c>
      <c r="Q346" s="13">
        <f t="shared" si="202"/>
        <v>336</v>
      </c>
      <c r="R346" s="10">
        <v>1429.3649567372368</v>
      </c>
      <c r="S346" s="12">
        <f t="shared" si="203"/>
        <v>-0.12999999999999995</v>
      </c>
      <c r="T346" s="11">
        <f t="shared" si="198"/>
        <v>25908931.33886294</v>
      </c>
      <c r="U346" s="11">
        <f t="shared" si="174"/>
        <v>42443482.727693774</v>
      </c>
      <c r="V346" s="11">
        <f t="shared" si="199"/>
        <v>1000</v>
      </c>
      <c r="W346" s="11">
        <f t="shared" si="200"/>
        <v>1430667.8108168384</v>
      </c>
      <c r="X346" s="10">
        <f t="shared" si="181"/>
        <v>0.6996113870614726</v>
      </c>
      <c r="Y346" s="10">
        <f t="shared" si="175"/>
        <v>29694.643434228605</v>
      </c>
      <c r="AA346" s="11">
        <f t="shared" si="182"/>
        <v>5000</v>
      </c>
      <c r="AB346" s="11">
        <f t="shared" si="176"/>
        <v>1685000</v>
      </c>
      <c r="AC346" s="24"/>
      <c r="AD346" s="26" t="str">
        <f t="shared" si="183"/>
        <v>NA</v>
      </c>
      <c r="AE346" s="26" t="str">
        <f t="shared" si="184"/>
        <v>NA</v>
      </c>
      <c r="AF346" s="26" t="str">
        <f t="shared" si="185"/>
        <v>NA</v>
      </c>
      <c r="AG346" s="26">
        <f t="shared" si="186"/>
        <v>0</v>
      </c>
      <c r="AH346" s="26">
        <f t="shared" si="187"/>
        <v>0</v>
      </c>
      <c r="AI346" s="26">
        <f t="shared" si="188"/>
        <v>0</v>
      </c>
      <c r="AJ346" s="26">
        <f t="shared" si="189"/>
        <v>0</v>
      </c>
      <c r="AK346" s="26">
        <f t="shared" si="190"/>
        <v>0</v>
      </c>
      <c r="AL346" s="26">
        <f t="shared" si="191"/>
        <v>0</v>
      </c>
      <c r="AM346" s="26">
        <f t="shared" si="192"/>
        <v>0</v>
      </c>
    </row>
    <row r="347" spans="1:39" ht="14.25">
      <c r="A347" s="5">
        <f t="shared" si="201"/>
        <v>338</v>
      </c>
      <c r="B347">
        <v>1453.6641610017696</v>
      </c>
      <c r="C347" s="6" t="str">
        <f t="shared" si="177"/>
        <v>NA</v>
      </c>
      <c r="D347" s="7" t="str">
        <f t="shared" si="193"/>
        <v>NA</v>
      </c>
      <c r="E347" s="8" t="str">
        <f t="shared" si="178"/>
        <v>NA</v>
      </c>
      <c r="F347" s="8" t="str">
        <f t="shared" si="194"/>
        <v>NA</v>
      </c>
      <c r="G347" s="8" t="str">
        <f t="shared" si="179"/>
        <v>NA</v>
      </c>
      <c r="H347" s="8" t="str">
        <f t="shared" si="204"/>
        <v>NA</v>
      </c>
      <c r="I347" s="15" t="str">
        <f t="shared" si="195"/>
        <v>NA</v>
      </c>
      <c r="J347" s="15" t="str">
        <f t="shared" si="205"/>
        <v>NA</v>
      </c>
      <c r="K347" s="19"/>
      <c r="L347" s="8" t="str">
        <f t="shared" si="180"/>
        <v>NA</v>
      </c>
      <c r="M347" s="8" t="str">
        <f t="shared" si="206"/>
        <v>NA</v>
      </c>
      <c r="N347" s="15" t="str">
        <f t="shared" si="196"/>
        <v>NA</v>
      </c>
      <c r="O347" s="14" t="str">
        <f t="shared" si="207"/>
        <v>NA</v>
      </c>
      <c r="P347" s="8" t="str">
        <f t="shared" si="197"/>
        <v>NA</v>
      </c>
      <c r="Q347" s="13">
        <f t="shared" si="202"/>
        <v>337</v>
      </c>
      <c r="R347" s="10">
        <v>1453.6641610017696</v>
      </c>
      <c r="S347" s="12">
        <f t="shared" si="203"/>
        <v>0.016999999999999856</v>
      </c>
      <c r="T347" s="11">
        <f t="shared" si="198"/>
        <v>26237855.480598725</v>
      </c>
      <c r="U347" s="11">
        <f t="shared" si="174"/>
        <v>43166038.93406457</v>
      </c>
      <c r="V347" s="11">
        <f t="shared" si="199"/>
        <v>1000</v>
      </c>
      <c r="W347" s="11">
        <f t="shared" si="200"/>
        <v>1431667.8108168384</v>
      </c>
      <c r="X347" s="10">
        <f t="shared" si="181"/>
        <v>0.687916801437043</v>
      </c>
      <c r="Y347" s="10">
        <f t="shared" si="175"/>
        <v>29695.331351030043</v>
      </c>
      <c r="AA347" s="11">
        <f t="shared" si="182"/>
        <v>5000</v>
      </c>
      <c r="AB347" s="11">
        <f t="shared" si="176"/>
        <v>1690000</v>
      </c>
      <c r="AC347" s="24"/>
      <c r="AD347" s="26" t="str">
        <f t="shared" si="183"/>
        <v>NA</v>
      </c>
      <c r="AE347" s="26" t="str">
        <f t="shared" si="184"/>
        <v>NA</v>
      </c>
      <c r="AF347" s="26" t="str">
        <f t="shared" si="185"/>
        <v>NA</v>
      </c>
      <c r="AG347" s="26">
        <f t="shared" si="186"/>
        <v>0</v>
      </c>
      <c r="AH347" s="26">
        <f t="shared" si="187"/>
        <v>0</v>
      </c>
      <c r="AI347" s="26">
        <f t="shared" si="188"/>
        <v>0</v>
      </c>
      <c r="AJ347" s="26">
        <f t="shared" si="189"/>
        <v>0</v>
      </c>
      <c r="AK347" s="26">
        <f t="shared" si="190"/>
        <v>0</v>
      </c>
      <c r="AL347" s="26">
        <f t="shared" si="191"/>
        <v>0</v>
      </c>
      <c r="AM347" s="26">
        <f t="shared" si="192"/>
        <v>0</v>
      </c>
    </row>
    <row r="348" spans="1:39" ht="14.25">
      <c r="A348" s="5">
        <f t="shared" si="201"/>
        <v>339</v>
      </c>
      <c r="B348">
        <v>1317.0197298676032</v>
      </c>
      <c r="C348" s="6" t="str">
        <f t="shared" si="177"/>
        <v>NA</v>
      </c>
      <c r="D348" s="7" t="str">
        <f t="shared" si="193"/>
        <v>NA</v>
      </c>
      <c r="E348" s="8" t="str">
        <f t="shared" si="178"/>
        <v>NA</v>
      </c>
      <c r="F348" s="8" t="str">
        <f t="shared" si="194"/>
        <v>NA</v>
      </c>
      <c r="G348" s="8" t="str">
        <f t="shared" si="179"/>
        <v>NA</v>
      </c>
      <c r="H348" s="8" t="str">
        <f t="shared" si="204"/>
        <v>NA</v>
      </c>
      <c r="I348" s="15" t="str">
        <f t="shared" si="195"/>
        <v>NA</v>
      </c>
      <c r="J348" s="15" t="str">
        <f t="shared" si="205"/>
        <v>NA</v>
      </c>
      <c r="K348" s="19"/>
      <c r="L348" s="8" t="str">
        <f t="shared" si="180"/>
        <v>NA</v>
      </c>
      <c r="M348" s="8" t="str">
        <f t="shared" si="206"/>
        <v>NA</v>
      </c>
      <c r="N348" s="15" t="str">
        <f t="shared" si="196"/>
        <v>NA</v>
      </c>
      <c r="O348" s="14" t="str">
        <f t="shared" si="207"/>
        <v>NA</v>
      </c>
      <c r="P348" s="8" t="str">
        <f t="shared" si="197"/>
        <v>NA</v>
      </c>
      <c r="Q348" s="13">
        <f t="shared" si="202"/>
        <v>338</v>
      </c>
      <c r="R348" s="10">
        <v>1317.0197298676032</v>
      </c>
      <c r="S348" s="12">
        <f t="shared" si="203"/>
        <v>-0.09399999999999999</v>
      </c>
      <c r="T348" s="11">
        <f t="shared" si="198"/>
        <v>26570891.17410621</v>
      </c>
      <c r="U348" s="11">
        <f t="shared" si="174"/>
        <v>39109337.274262495</v>
      </c>
      <c r="V348" s="11">
        <f t="shared" si="199"/>
        <v>1000</v>
      </c>
      <c r="W348" s="11">
        <f t="shared" si="200"/>
        <v>1432667.8108168384</v>
      </c>
      <c r="X348" s="10">
        <f t="shared" si="181"/>
        <v>0.7592900678113057</v>
      </c>
      <c r="Y348" s="10">
        <f t="shared" si="175"/>
        <v>29696.090641097853</v>
      </c>
      <c r="AA348" s="11">
        <f t="shared" si="182"/>
        <v>5000</v>
      </c>
      <c r="AB348" s="11">
        <f t="shared" si="176"/>
        <v>1695000</v>
      </c>
      <c r="AC348" s="24"/>
      <c r="AD348" s="26" t="str">
        <f t="shared" si="183"/>
        <v>NA</v>
      </c>
      <c r="AE348" s="26" t="str">
        <f t="shared" si="184"/>
        <v>NA</v>
      </c>
      <c r="AF348" s="26" t="str">
        <f t="shared" si="185"/>
        <v>NA</v>
      </c>
      <c r="AG348" s="26">
        <f t="shared" si="186"/>
        <v>0</v>
      </c>
      <c r="AH348" s="26">
        <f t="shared" si="187"/>
        <v>0</v>
      </c>
      <c r="AI348" s="26">
        <f t="shared" si="188"/>
        <v>0</v>
      </c>
      <c r="AJ348" s="26">
        <f t="shared" si="189"/>
        <v>0</v>
      </c>
      <c r="AK348" s="26">
        <f t="shared" si="190"/>
        <v>0</v>
      </c>
      <c r="AL348" s="26">
        <f t="shared" si="191"/>
        <v>0</v>
      </c>
      <c r="AM348" s="26">
        <f t="shared" si="192"/>
        <v>0</v>
      </c>
    </row>
    <row r="349" spans="1:39" ht="14.25">
      <c r="A349" s="5">
        <f t="shared" si="201"/>
        <v>340</v>
      </c>
      <c r="B349">
        <v>1436.868525285555</v>
      </c>
      <c r="C349" s="6" t="str">
        <f t="shared" si="177"/>
        <v>NA</v>
      </c>
      <c r="D349" s="7" t="str">
        <f t="shared" si="193"/>
        <v>NA</v>
      </c>
      <c r="E349" s="8" t="str">
        <f t="shared" si="178"/>
        <v>NA</v>
      </c>
      <c r="F349" s="8" t="str">
        <f t="shared" si="194"/>
        <v>NA</v>
      </c>
      <c r="G349" s="8" t="str">
        <f t="shared" si="179"/>
        <v>NA</v>
      </c>
      <c r="H349" s="8" t="str">
        <f t="shared" si="204"/>
        <v>NA</v>
      </c>
      <c r="I349" s="15" t="str">
        <f t="shared" si="195"/>
        <v>NA</v>
      </c>
      <c r="J349" s="15" t="str">
        <f t="shared" si="205"/>
        <v>NA</v>
      </c>
      <c r="K349" s="19"/>
      <c r="L349" s="8" t="str">
        <f t="shared" si="180"/>
        <v>NA</v>
      </c>
      <c r="M349" s="8" t="str">
        <f t="shared" si="206"/>
        <v>NA</v>
      </c>
      <c r="N349" s="15" t="str">
        <f t="shared" si="196"/>
        <v>NA</v>
      </c>
      <c r="O349" s="14" t="str">
        <f t="shared" si="207"/>
        <v>NA</v>
      </c>
      <c r="P349" s="8" t="str">
        <f t="shared" si="197"/>
        <v>NA</v>
      </c>
      <c r="Q349" s="13">
        <f t="shared" si="202"/>
        <v>339</v>
      </c>
      <c r="R349" s="10">
        <v>1436.868525285555</v>
      </c>
      <c r="S349" s="12">
        <f t="shared" si="203"/>
        <v>0.09099999999999993</v>
      </c>
      <c r="T349" s="11">
        <f t="shared" si="198"/>
        <v>26908089.81378253</v>
      </c>
      <c r="U349" s="11">
        <f t="shared" si="174"/>
        <v>42669377.96622038</v>
      </c>
      <c r="V349" s="11">
        <f t="shared" si="199"/>
        <v>1000</v>
      </c>
      <c r="W349" s="11">
        <f t="shared" si="200"/>
        <v>1433667.8108168384</v>
      </c>
      <c r="X349" s="10">
        <f t="shared" si="181"/>
        <v>0.6959578990021135</v>
      </c>
      <c r="Y349" s="10">
        <f t="shared" si="175"/>
        <v>29696.786598996856</v>
      </c>
      <c r="AA349" s="11">
        <f t="shared" si="182"/>
        <v>5000</v>
      </c>
      <c r="AB349" s="11">
        <f t="shared" si="176"/>
        <v>1700000</v>
      </c>
      <c r="AC349" s="24"/>
      <c r="AD349" s="26" t="str">
        <f t="shared" si="183"/>
        <v>NA</v>
      </c>
      <c r="AE349" s="26" t="str">
        <f t="shared" si="184"/>
        <v>NA</v>
      </c>
      <c r="AF349" s="26" t="str">
        <f t="shared" si="185"/>
        <v>NA</v>
      </c>
      <c r="AG349" s="26">
        <f t="shared" si="186"/>
        <v>0</v>
      </c>
      <c r="AH349" s="26">
        <f t="shared" si="187"/>
        <v>0</v>
      </c>
      <c r="AI349" s="26">
        <f t="shared" si="188"/>
        <v>0</v>
      </c>
      <c r="AJ349" s="26">
        <f t="shared" si="189"/>
        <v>0</v>
      </c>
      <c r="AK349" s="26">
        <f t="shared" si="190"/>
        <v>0</v>
      </c>
      <c r="AL349" s="26">
        <f t="shared" si="191"/>
        <v>0</v>
      </c>
      <c r="AM349" s="26">
        <f t="shared" si="192"/>
        <v>0</v>
      </c>
    </row>
    <row r="350" spans="1:39" ht="14.25">
      <c r="A350" s="5">
        <f t="shared" si="201"/>
        <v>341</v>
      </c>
      <c r="B350">
        <v>1354.9670193442782</v>
      </c>
      <c r="C350" s="6" t="str">
        <f t="shared" si="177"/>
        <v>NA</v>
      </c>
      <c r="D350" s="7" t="str">
        <f t="shared" si="193"/>
        <v>NA</v>
      </c>
      <c r="E350" s="8" t="str">
        <f t="shared" si="178"/>
        <v>NA</v>
      </c>
      <c r="F350" s="8" t="str">
        <f t="shared" si="194"/>
        <v>NA</v>
      </c>
      <c r="G350" s="8" t="str">
        <f t="shared" si="179"/>
        <v>NA</v>
      </c>
      <c r="H350" s="8" t="str">
        <f t="shared" si="204"/>
        <v>NA</v>
      </c>
      <c r="I350" s="15" t="str">
        <f t="shared" si="195"/>
        <v>NA</v>
      </c>
      <c r="J350" s="15" t="str">
        <f t="shared" si="205"/>
        <v>NA</v>
      </c>
      <c r="K350" s="19"/>
      <c r="L350" s="8" t="str">
        <f t="shared" si="180"/>
        <v>NA</v>
      </c>
      <c r="M350" s="8" t="str">
        <f t="shared" si="206"/>
        <v>NA</v>
      </c>
      <c r="N350" s="15" t="str">
        <f t="shared" si="196"/>
        <v>NA</v>
      </c>
      <c r="O350" s="14" t="str">
        <f t="shared" si="207"/>
        <v>NA</v>
      </c>
      <c r="P350" s="8" t="str">
        <f t="shared" si="197"/>
        <v>NA</v>
      </c>
      <c r="Q350" s="13">
        <f t="shared" si="202"/>
        <v>340</v>
      </c>
      <c r="R350" s="10">
        <v>1354.9670193442782</v>
      </c>
      <c r="S350" s="12">
        <f t="shared" si="203"/>
        <v>-0.05700000000000012</v>
      </c>
      <c r="T350" s="11">
        <f t="shared" si="198"/>
        <v>27249503.436454818</v>
      </c>
      <c r="U350" s="11">
        <f t="shared" si="174"/>
        <v>40238166.42214581</v>
      </c>
      <c r="V350" s="11">
        <f t="shared" si="199"/>
        <v>1000</v>
      </c>
      <c r="W350" s="11">
        <f t="shared" si="200"/>
        <v>1434667.8108168384</v>
      </c>
      <c r="X350" s="10">
        <f t="shared" si="181"/>
        <v>0.7380253435865467</v>
      </c>
      <c r="Y350" s="10">
        <f t="shared" si="175"/>
        <v>29697.524624340444</v>
      </c>
      <c r="AA350" s="11">
        <f t="shared" si="182"/>
        <v>5000</v>
      </c>
      <c r="AB350" s="11">
        <f t="shared" si="176"/>
        <v>1705000</v>
      </c>
      <c r="AC350" s="24"/>
      <c r="AD350" s="26" t="str">
        <f t="shared" si="183"/>
        <v>NA</v>
      </c>
      <c r="AE350" s="26" t="str">
        <f t="shared" si="184"/>
        <v>NA</v>
      </c>
      <c r="AF350" s="26" t="str">
        <f t="shared" si="185"/>
        <v>NA</v>
      </c>
      <c r="AG350" s="26">
        <f t="shared" si="186"/>
        <v>0</v>
      </c>
      <c r="AH350" s="26">
        <f t="shared" si="187"/>
        <v>0</v>
      </c>
      <c r="AI350" s="26">
        <f t="shared" si="188"/>
        <v>0</v>
      </c>
      <c r="AJ350" s="26">
        <f t="shared" si="189"/>
        <v>0</v>
      </c>
      <c r="AK350" s="26">
        <f t="shared" si="190"/>
        <v>0</v>
      </c>
      <c r="AL350" s="26">
        <f t="shared" si="191"/>
        <v>0</v>
      </c>
      <c r="AM350" s="26">
        <f t="shared" si="192"/>
        <v>0</v>
      </c>
    </row>
    <row r="351" spans="1:39" ht="14.25">
      <c r="A351" s="5">
        <f t="shared" si="201"/>
        <v>342</v>
      </c>
      <c r="B351">
        <v>1124.622626055751</v>
      </c>
      <c r="C351" s="6" t="str">
        <f t="shared" si="177"/>
        <v>NA</v>
      </c>
      <c r="D351" s="7" t="str">
        <f t="shared" si="193"/>
        <v>NA</v>
      </c>
      <c r="E351" s="8" t="str">
        <f t="shared" si="178"/>
        <v>NA</v>
      </c>
      <c r="F351" s="8" t="str">
        <f t="shared" si="194"/>
        <v>NA</v>
      </c>
      <c r="G351" s="8" t="str">
        <f t="shared" si="179"/>
        <v>NA</v>
      </c>
      <c r="H351" s="8" t="str">
        <f t="shared" si="204"/>
        <v>NA</v>
      </c>
      <c r="I351" s="15" t="str">
        <f t="shared" si="195"/>
        <v>NA</v>
      </c>
      <c r="J351" s="15" t="str">
        <f t="shared" si="205"/>
        <v>NA</v>
      </c>
      <c r="K351" s="19"/>
      <c r="L351" s="8" t="str">
        <f t="shared" si="180"/>
        <v>NA</v>
      </c>
      <c r="M351" s="8" t="str">
        <f t="shared" si="206"/>
        <v>NA</v>
      </c>
      <c r="N351" s="15" t="str">
        <f t="shared" si="196"/>
        <v>NA</v>
      </c>
      <c r="O351" s="14" t="str">
        <f t="shared" si="207"/>
        <v>NA</v>
      </c>
      <c r="P351" s="8" t="str">
        <f t="shared" si="197"/>
        <v>NA</v>
      </c>
      <c r="Q351" s="13">
        <f t="shared" si="202"/>
        <v>341</v>
      </c>
      <c r="R351" s="10">
        <v>1124.622626055751</v>
      </c>
      <c r="S351" s="12">
        <f t="shared" si="203"/>
        <v>-0.16999999999999998</v>
      </c>
      <c r="T351" s="11">
        <f t="shared" si="198"/>
        <v>27595184.729410496</v>
      </c>
      <c r="U351" s="11">
        <f t="shared" si="174"/>
        <v>33398508.13038103</v>
      </c>
      <c r="V351" s="11">
        <f t="shared" si="199"/>
        <v>1000</v>
      </c>
      <c r="W351" s="11">
        <f t="shared" si="200"/>
        <v>1435667.8108168384</v>
      </c>
      <c r="X351" s="10">
        <f t="shared" si="181"/>
        <v>0.8891871609476466</v>
      </c>
      <c r="Y351" s="10">
        <f t="shared" si="175"/>
        <v>29698.413811501392</v>
      </c>
      <c r="AA351" s="11">
        <f t="shared" si="182"/>
        <v>5000</v>
      </c>
      <c r="AB351" s="11">
        <f t="shared" si="176"/>
        <v>1710000</v>
      </c>
      <c r="AC351" s="24"/>
      <c r="AD351" s="26" t="str">
        <f t="shared" si="183"/>
        <v>NA</v>
      </c>
      <c r="AE351" s="26" t="str">
        <f t="shared" si="184"/>
        <v>NA</v>
      </c>
      <c r="AF351" s="26" t="str">
        <f t="shared" si="185"/>
        <v>NA</v>
      </c>
      <c r="AG351" s="26">
        <f t="shared" si="186"/>
        <v>0</v>
      </c>
      <c r="AH351" s="26">
        <f t="shared" si="187"/>
        <v>0</v>
      </c>
      <c r="AI351" s="26">
        <f t="shared" si="188"/>
        <v>0</v>
      </c>
      <c r="AJ351" s="26">
        <f t="shared" si="189"/>
        <v>0</v>
      </c>
      <c r="AK351" s="26">
        <f t="shared" si="190"/>
        <v>0</v>
      </c>
      <c r="AL351" s="26">
        <f t="shared" si="191"/>
        <v>0</v>
      </c>
      <c r="AM351" s="26">
        <f t="shared" si="192"/>
        <v>0</v>
      </c>
    </row>
    <row r="352" spans="1:39" ht="14.25">
      <c r="A352" s="5">
        <f t="shared" si="201"/>
        <v>343</v>
      </c>
      <c r="B352">
        <v>1205.5954551317652</v>
      </c>
      <c r="C352" s="6" t="str">
        <f t="shared" si="177"/>
        <v>NA</v>
      </c>
      <c r="D352" s="7" t="str">
        <f t="shared" si="193"/>
        <v>NA</v>
      </c>
      <c r="E352" s="8" t="str">
        <f t="shared" si="178"/>
        <v>NA</v>
      </c>
      <c r="F352" s="8" t="str">
        <f t="shared" si="194"/>
        <v>NA</v>
      </c>
      <c r="G352" s="8" t="str">
        <f t="shared" si="179"/>
        <v>NA</v>
      </c>
      <c r="H352" s="8" t="str">
        <f t="shared" si="204"/>
        <v>NA</v>
      </c>
      <c r="I352" s="15" t="str">
        <f t="shared" si="195"/>
        <v>NA</v>
      </c>
      <c r="J352" s="15" t="str">
        <f t="shared" si="205"/>
        <v>NA</v>
      </c>
      <c r="K352" s="19"/>
      <c r="L352" s="8" t="str">
        <f t="shared" si="180"/>
        <v>NA</v>
      </c>
      <c r="M352" s="8" t="str">
        <f t="shared" si="206"/>
        <v>NA</v>
      </c>
      <c r="N352" s="15" t="str">
        <f t="shared" si="196"/>
        <v>NA</v>
      </c>
      <c r="O352" s="14" t="str">
        <f t="shared" si="207"/>
        <v>NA</v>
      </c>
      <c r="P352" s="8" t="str">
        <f t="shared" si="197"/>
        <v>NA</v>
      </c>
      <c r="Q352" s="13">
        <f t="shared" si="202"/>
        <v>342</v>
      </c>
      <c r="R352" s="10">
        <v>1205.5954551317652</v>
      </c>
      <c r="S352" s="12">
        <f t="shared" si="203"/>
        <v>0.07200000000000016</v>
      </c>
      <c r="T352" s="11">
        <f t="shared" si="198"/>
        <v>27945187.03852813</v>
      </c>
      <c r="U352" s="11">
        <f t="shared" si="174"/>
        <v>35804272.715768464</v>
      </c>
      <c r="V352" s="11">
        <f t="shared" si="199"/>
        <v>1000</v>
      </c>
      <c r="W352" s="11">
        <f t="shared" si="200"/>
        <v>1436667.8108168384</v>
      </c>
      <c r="X352" s="10">
        <f t="shared" si="181"/>
        <v>0.8294656352123567</v>
      </c>
      <c r="Y352" s="10">
        <f t="shared" si="175"/>
        <v>29699.243277136604</v>
      </c>
      <c r="AA352" s="11">
        <f t="shared" si="182"/>
        <v>5000</v>
      </c>
      <c r="AB352" s="11">
        <f t="shared" si="176"/>
        <v>1715000</v>
      </c>
      <c r="AC352" s="24"/>
      <c r="AD352" s="26" t="str">
        <f t="shared" si="183"/>
        <v>NA</v>
      </c>
      <c r="AE352" s="26" t="str">
        <f t="shared" si="184"/>
        <v>NA</v>
      </c>
      <c r="AF352" s="26" t="str">
        <f t="shared" si="185"/>
        <v>NA</v>
      </c>
      <c r="AG352" s="26">
        <f t="shared" si="186"/>
        <v>0</v>
      </c>
      <c r="AH352" s="26">
        <f t="shared" si="187"/>
        <v>0</v>
      </c>
      <c r="AI352" s="26">
        <f t="shared" si="188"/>
        <v>0</v>
      </c>
      <c r="AJ352" s="26">
        <f t="shared" si="189"/>
        <v>0</v>
      </c>
      <c r="AK352" s="26">
        <f t="shared" si="190"/>
        <v>0</v>
      </c>
      <c r="AL352" s="26">
        <f t="shared" si="191"/>
        <v>0</v>
      </c>
      <c r="AM352" s="26">
        <f t="shared" si="192"/>
        <v>0</v>
      </c>
    </row>
    <row r="353" spans="1:39" ht="14.25">
      <c r="A353" s="5">
        <f t="shared" si="201"/>
        <v>344</v>
      </c>
      <c r="B353">
        <v>1212.829027862556</v>
      </c>
      <c r="C353" s="6" t="str">
        <f t="shared" si="177"/>
        <v>NA</v>
      </c>
      <c r="D353" s="7" t="str">
        <f t="shared" si="193"/>
        <v>NA</v>
      </c>
      <c r="E353" s="8" t="str">
        <f t="shared" si="178"/>
        <v>NA</v>
      </c>
      <c r="F353" s="8" t="str">
        <f t="shared" si="194"/>
        <v>NA</v>
      </c>
      <c r="G353" s="8" t="str">
        <f t="shared" si="179"/>
        <v>NA</v>
      </c>
      <c r="H353" s="8" t="str">
        <f t="shared" si="204"/>
        <v>NA</v>
      </c>
      <c r="I353" s="15" t="str">
        <f t="shared" si="195"/>
        <v>NA</v>
      </c>
      <c r="J353" s="15" t="str">
        <f t="shared" si="205"/>
        <v>NA</v>
      </c>
      <c r="K353" s="19"/>
      <c r="L353" s="8" t="str">
        <f t="shared" si="180"/>
        <v>NA</v>
      </c>
      <c r="M353" s="8" t="str">
        <f t="shared" si="206"/>
        <v>NA</v>
      </c>
      <c r="N353" s="15" t="str">
        <f t="shared" si="196"/>
        <v>NA</v>
      </c>
      <c r="O353" s="14" t="str">
        <f t="shared" si="207"/>
        <v>NA</v>
      </c>
      <c r="P353" s="8" t="str">
        <f t="shared" si="197"/>
        <v>NA</v>
      </c>
      <c r="Q353" s="13">
        <f t="shared" si="202"/>
        <v>343</v>
      </c>
      <c r="R353" s="10">
        <v>1212.829027862556</v>
      </c>
      <c r="S353" s="12">
        <f t="shared" si="203"/>
        <v>0.0060000000000000765</v>
      </c>
      <c r="T353" s="11">
        <f t="shared" si="198"/>
        <v>28299564.376509726</v>
      </c>
      <c r="U353" s="11">
        <f t="shared" si="174"/>
        <v>36020104.352063075</v>
      </c>
      <c r="V353" s="11">
        <f t="shared" si="199"/>
        <v>1000</v>
      </c>
      <c r="W353" s="11">
        <f t="shared" si="200"/>
        <v>1437667.8108168384</v>
      </c>
      <c r="X353" s="10">
        <f t="shared" si="181"/>
        <v>0.824518524067949</v>
      </c>
      <c r="Y353" s="10">
        <f t="shared" si="175"/>
        <v>29700.06779566067</v>
      </c>
      <c r="AA353" s="11">
        <f t="shared" si="182"/>
        <v>5000</v>
      </c>
      <c r="AB353" s="11">
        <f t="shared" si="176"/>
        <v>1720000</v>
      </c>
      <c r="AC353" s="24"/>
      <c r="AD353" s="26" t="str">
        <f t="shared" si="183"/>
        <v>NA</v>
      </c>
      <c r="AE353" s="26" t="str">
        <f t="shared" si="184"/>
        <v>NA</v>
      </c>
      <c r="AF353" s="26" t="str">
        <f t="shared" si="185"/>
        <v>NA</v>
      </c>
      <c r="AG353" s="26">
        <f t="shared" si="186"/>
        <v>0</v>
      </c>
      <c r="AH353" s="26">
        <f t="shared" si="187"/>
        <v>0</v>
      </c>
      <c r="AI353" s="26">
        <f t="shared" si="188"/>
        <v>0</v>
      </c>
      <c r="AJ353" s="26">
        <f t="shared" si="189"/>
        <v>0</v>
      </c>
      <c r="AK353" s="26">
        <f t="shared" si="190"/>
        <v>0</v>
      </c>
      <c r="AL353" s="26">
        <f t="shared" si="191"/>
        <v>0</v>
      </c>
      <c r="AM353" s="26">
        <f t="shared" si="192"/>
        <v>0</v>
      </c>
    </row>
    <row r="354" spans="1:39" ht="14.25">
      <c r="A354" s="5">
        <f t="shared" si="201"/>
        <v>345</v>
      </c>
      <c r="B354">
        <v>1090.333296048438</v>
      </c>
      <c r="C354" s="6" t="str">
        <f t="shared" si="177"/>
        <v>NA</v>
      </c>
      <c r="D354" s="7" t="str">
        <f t="shared" si="193"/>
        <v>NA</v>
      </c>
      <c r="E354" s="8" t="str">
        <f t="shared" si="178"/>
        <v>NA</v>
      </c>
      <c r="F354" s="8" t="str">
        <f t="shared" si="194"/>
        <v>NA</v>
      </c>
      <c r="G354" s="8" t="str">
        <f t="shared" si="179"/>
        <v>NA</v>
      </c>
      <c r="H354" s="8" t="str">
        <f t="shared" si="204"/>
        <v>NA</v>
      </c>
      <c r="I354" s="15" t="str">
        <f t="shared" si="195"/>
        <v>NA</v>
      </c>
      <c r="J354" s="15" t="str">
        <f t="shared" si="205"/>
        <v>NA</v>
      </c>
      <c r="K354" s="19"/>
      <c r="L354" s="8" t="str">
        <f t="shared" si="180"/>
        <v>NA</v>
      </c>
      <c r="M354" s="8" t="str">
        <f t="shared" si="206"/>
        <v>NA</v>
      </c>
      <c r="N354" s="15" t="str">
        <f t="shared" si="196"/>
        <v>NA</v>
      </c>
      <c r="O354" s="14" t="str">
        <f t="shared" si="207"/>
        <v>NA</v>
      </c>
      <c r="P354" s="8" t="str">
        <f t="shared" si="197"/>
        <v>NA</v>
      </c>
      <c r="Q354" s="13">
        <f t="shared" si="202"/>
        <v>344</v>
      </c>
      <c r="R354" s="10">
        <v>1090.333296048438</v>
      </c>
      <c r="S354" s="12">
        <f t="shared" si="203"/>
        <v>-0.1009999999999999</v>
      </c>
      <c r="T354" s="11">
        <f t="shared" si="198"/>
        <v>28658371.431216102</v>
      </c>
      <c r="U354" s="11">
        <f t="shared" si="174"/>
        <v>32382972.81250471</v>
      </c>
      <c r="V354" s="11">
        <f t="shared" si="199"/>
        <v>1000</v>
      </c>
      <c r="W354" s="11">
        <f t="shared" si="200"/>
        <v>1438667.8108168384</v>
      </c>
      <c r="X354" s="10">
        <f t="shared" si="181"/>
        <v>0.917150749797496</v>
      </c>
      <c r="Y354" s="10">
        <f t="shared" si="175"/>
        <v>29700.984946410466</v>
      </c>
      <c r="AA354" s="11">
        <f t="shared" si="182"/>
        <v>5000</v>
      </c>
      <c r="AB354" s="11">
        <f t="shared" si="176"/>
        <v>1725000</v>
      </c>
      <c r="AC354" s="24"/>
      <c r="AD354" s="26" t="str">
        <f t="shared" si="183"/>
        <v>NA</v>
      </c>
      <c r="AE354" s="26" t="str">
        <f t="shared" si="184"/>
        <v>NA</v>
      </c>
      <c r="AF354" s="26" t="str">
        <f t="shared" si="185"/>
        <v>NA</v>
      </c>
      <c r="AG354" s="26">
        <f t="shared" si="186"/>
        <v>0</v>
      </c>
      <c r="AH354" s="26">
        <f t="shared" si="187"/>
        <v>0</v>
      </c>
      <c r="AI354" s="26">
        <f t="shared" si="188"/>
        <v>0</v>
      </c>
      <c r="AJ354" s="26">
        <f t="shared" si="189"/>
        <v>0</v>
      </c>
      <c r="AK354" s="26">
        <f t="shared" si="190"/>
        <v>0</v>
      </c>
      <c r="AL354" s="26">
        <f t="shared" si="191"/>
        <v>0</v>
      </c>
      <c r="AM354" s="26">
        <f t="shared" si="192"/>
        <v>0</v>
      </c>
    </row>
    <row r="355" spans="1:39" ht="14.25">
      <c r="A355" s="5">
        <f t="shared" si="201"/>
        <v>346</v>
      </c>
      <c r="B355">
        <v>802.4853058916502</v>
      </c>
      <c r="C355" s="6" t="str">
        <f t="shared" si="177"/>
        <v>NA</v>
      </c>
      <c r="D355" s="7" t="str">
        <f t="shared" si="193"/>
        <v>NA</v>
      </c>
      <c r="E355" s="8" t="str">
        <f t="shared" si="178"/>
        <v>NA</v>
      </c>
      <c r="F355" s="8" t="str">
        <f t="shared" si="194"/>
        <v>NA</v>
      </c>
      <c r="G355" s="8" t="str">
        <f t="shared" si="179"/>
        <v>NA</v>
      </c>
      <c r="H355" s="8" t="str">
        <f t="shared" si="204"/>
        <v>NA</v>
      </c>
      <c r="I355" s="15" t="str">
        <f t="shared" si="195"/>
        <v>NA</v>
      </c>
      <c r="J355" s="15" t="str">
        <f t="shared" si="205"/>
        <v>NA</v>
      </c>
      <c r="K355" s="19"/>
      <c r="L355" s="8" t="str">
        <f t="shared" si="180"/>
        <v>NA</v>
      </c>
      <c r="M355" s="8" t="str">
        <f t="shared" si="206"/>
        <v>NA</v>
      </c>
      <c r="N355" s="15" t="str">
        <f t="shared" si="196"/>
        <v>NA</v>
      </c>
      <c r="O355" s="14" t="str">
        <f t="shared" si="207"/>
        <v>NA</v>
      </c>
      <c r="P355" s="8" t="str">
        <f t="shared" si="197"/>
        <v>NA</v>
      </c>
      <c r="Q355" s="13">
        <f t="shared" si="202"/>
        <v>345</v>
      </c>
      <c r="R355" s="10">
        <v>802.4853058916502</v>
      </c>
      <c r="S355" s="12">
        <f t="shared" si="203"/>
        <v>-0.26400000000000007</v>
      </c>
      <c r="T355" s="11">
        <f t="shared" si="198"/>
        <v>29021663.57410631</v>
      </c>
      <c r="U355" s="11">
        <f t="shared" si="174"/>
        <v>23834603.990003467</v>
      </c>
      <c r="V355" s="11">
        <f t="shared" si="199"/>
        <v>15000</v>
      </c>
      <c r="W355" s="11">
        <f t="shared" si="200"/>
        <v>1453667.8108168384</v>
      </c>
      <c r="X355" s="10">
        <f t="shared" si="181"/>
        <v>18.691931042068536</v>
      </c>
      <c r="Y355" s="10">
        <f t="shared" si="175"/>
        <v>29719.676877452534</v>
      </c>
      <c r="AA355" s="11">
        <f t="shared" si="182"/>
        <v>5000</v>
      </c>
      <c r="AB355" s="11">
        <f t="shared" si="176"/>
        <v>1730000</v>
      </c>
      <c r="AC355" s="24"/>
      <c r="AD355" s="26" t="str">
        <f t="shared" si="183"/>
        <v>NA</v>
      </c>
      <c r="AE355" s="26" t="str">
        <f t="shared" si="184"/>
        <v>NA</v>
      </c>
      <c r="AF355" s="26" t="str">
        <f t="shared" si="185"/>
        <v>NA</v>
      </c>
      <c r="AG355" s="26">
        <f t="shared" si="186"/>
        <v>0</v>
      </c>
      <c r="AH355" s="26">
        <f t="shared" si="187"/>
        <v>0</v>
      </c>
      <c r="AI355" s="26">
        <f t="shared" si="188"/>
        <v>0</v>
      </c>
      <c r="AJ355" s="26">
        <f t="shared" si="189"/>
        <v>0</v>
      </c>
      <c r="AK355" s="26">
        <f t="shared" si="190"/>
        <v>0</v>
      </c>
      <c r="AL355" s="26">
        <f t="shared" si="191"/>
        <v>0</v>
      </c>
      <c r="AM355" s="26">
        <f t="shared" si="192"/>
        <v>0</v>
      </c>
    </row>
    <row r="356" spans="1:39" ht="14.25">
      <c r="A356" s="5">
        <f t="shared" si="201"/>
        <v>347</v>
      </c>
      <c r="B356">
        <v>766.373467126526</v>
      </c>
      <c r="C356" s="6" t="str">
        <f t="shared" si="177"/>
        <v>NA</v>
      </c>
      <c r="D356" s="7" t="str">
        <f t="shared" si="193"/>
        <v>NA</v>
      </c>
      <c r="E356" s="8" t="str">
        <f t="shared" si="178"/>
        <v>NA</v>
      </c>
      <c r="F356" s="8" t="str">
        <f t="shared" si="194"/>
        <v>NA</v>
      </c>
      <c r="G356" s="8" t="str">
        <f t="shared" si="179"/>
        <v>NA</v>
      </c>
      <c r="H356" s="8" t="str">
        <f t="shared" si="204"/>
        <v>NA</v>
      </c>
      <c r="I356" s="15" t="str">
        <f t="shared" si="195"/>
        <v>NA</v>
      </c>
      <c r="J356" s="15" t="str">
        <f t="shared" si="205"/>
        <v>NA</v>
      </c>
      <c r="K356" s="19"/>
      <c r="L356" s="8" t="str">
        <f t="shared" si="180"/>
        <v>NA</v>
      </c>
      <c r="M356" s="8" t="str">
        <f t="shared" si="206"/>
        <v>NA</v>
      </c>
      <c r="N356" s="15" t="str">
        <f t="shared" si="196"/>
        <v>NA</v>
      </c>
      <c r="O356" s="14" t="str">
        <f t="shared" si="207"/>
        <v>NA</v>
      </c>
      <c r="P356" s="8" t="str">
        <f t="shared" si="197"/>
        <v>NA</v>
      </c>
      <c r="Q356" s="13">
        <f t="shared" si="202"/>
        <v>346</v>
      </c>
      <c r="R356" s="10">
        <v>766.373467126526</v>
      </c>
      <c r="S356" s="12">
        <f t="shared" si="203"/>
        <v>-0.04500000000000002</v>
      </c>
      <c r="T356" s="11">
        <f t="shared" si="198"/>
        <v>29389496.868782636</v>
      </c>
      <c r="U356" s="11">
        <f t="shared" si="174"/>
        <v>22776371.81045331</v>
      </c>
      <c r="V356" s="11">
        <f t="shared" si="199"/>
        <v>15000</v>
      </c>
      <c r="W356" s="11">
        <f t="shared" si="200"/>
        <v>1468667.8108168384</v>
      </c>
      <c r="X356" s="10">
        <f t="shared" si="181"/>
        <v>19.572702661851867</v>
      </c>
      <c r="Y356" s="10">
        <f t="shared" si="175"/>
        <v>29739.249580114385</v>
      </c>
      <c r="AA356" s="11">
        <f t="shared" si="182"/>
        <v>5000</v>
      </c>
      <c r="AB356" s="11">
        <f t="shared" si="176"/>
        <v>1735000</v>
      </c>
      <c r="AC356" s="24"/>
      <c r="AD356" s="26" t="str">
        <f t="shared" si="183"/>
        <v>NA</v>
      </c>
      <c r="AE356" s="26" t="str">
        <f t="shared" si="184"/>
        <v>NA</v>
      </c>
      <c r="AF356" s="26" t="str">
        <f t="shared" si="185"/>
        <v>NA</v>
      </c>
      <c r="AG356" s="26">
        <f t="shared" si="186"/>
        <v>0</v>
      </c>
      <c r="AH356" s="26">
        <f t="shared" si="187"/>
        <v>0</v>
      </c>
      <c r="AI356" s="26">
        <f t="shared" si="188"/>
        <v>0</v>
      </c>
      <c r="AJ356" s="26">
        <f t="shared" si="189"/>
        <v>0</v>
      </c>
      <c r="AK356" s="26">
        <f t="shared" si="190"/>
        <v>0</v>
      </c>
      <c r="AL356" s="26">
        <f t="shared" si="191"/>
        <v>0</v>
      </c>
      <c r="AM356" s="26">
        <f t="shared" si="192"/>
        <v>0</v>
      </c>
    </row>
    <row r="357" spans="1:39" ht="14.25">
      <c r="A357" s="33">
        <f t="shared" si="201"/>
        <v>348</v>
      </c>
      <c r="B357">
        <v>823.0851036938889</v>
      </c>
      <c r="C357" s="6" t="str">
        <f t="shared" si="177"/>
        <v>NA</v>
      </c>
      <c r="D357" s="7" t="str">
        <f t="shared" si="193"/>
        <v>NA</v>
      </c>
      <c r="E357" s="8" t="str">
        <f t="shared" si="178"/>
        <v>NA</v>
      </c>
      <c r="F357" s="8" t="str">
        <f t="shared" si="194"/>
        <v>NA</v>
      </c>
      <c r="G357" s="8" t="str">
        <f t="shared" si="179"/>
        <v>NA</v>
      </c>
      <c r="H357" s="8" t="str">
        <f t="shared" si="204"/>
        <v>NA</v>
      </c>
      <c r="I357" s="15" t="str">
        <f t="shared" si="195"/>
        <v>NA</v>
      </c>
      <c r="J357" s="15" t="str">
        <f t="shared" si="205"/>
        <v>NA</v>
      </c>
      <c r="K357" s="19"/>
      <c r="L357" s="8" t="str">
        <f t="shared" si="180"/>
        <v>NA</v>
      </c>
      <c r="M357" s="8" t="str">
        <f t="shared" si="206"/>
        <v>NA</v>
      </c>
      <c r="N357" s="15" t="str">
        <f t="shared" si="196"/>
        <v>NA</v>
      </c>
      <c r="O357" s="14" t="str">
        <f t="shared" si="207"/>
        <v>NA</v>
      </c>
      <c r="P357" s="8" t="str">
        <f t="shared" si="197"/>
        <v>NA</v>
      </c>
      <c r="Q357" s="13">
        <f t="shared" si="202"/>
        <v>347</v>
      </c>
      <c r="R357" s="10">
        <v>823.0851036938889</v>
      </c>
      <c r="S357" s="12">
        <f t="shared" si="203"/>
        <v>0.074</v>
      </c>
      <c r="T357" s="11">
        <f t="shared" si="198"/>
        <v>29761928.079642408</v>
      </c>
      <c r="U357" s="11">
        <f t="shared" si="174"/>
        <v>24477933.324426856</v>
      </c>
      <c r="V357" s="11">
        <f t="shared" si="199"/>
        <v>15000</v>
      </c>
      <c r="W357" s="11">
        <f t="shared" si="200"/>
        <v>1483667.8108168384</v>
      </c>
      <c r="X357" s="10">
        <f t="shared" si="181"/>
        <v>18.224117934685168</v>
      </c>
      <c r="Y357" s="10">
        <f t="shared" si="175"/>
        <v>29757.47369804907</v>
      </c>
      <c r="AA357" s="11">
        <f t="shared" si="182"/>
        <v>5000</v>
      </c>
      <c r="AB357" s="11">
        <f t="shared" si="176"/>
        <v>1740000</v>
      </c>
      <c r="AC357" s="24"/>
      <c r="AD357" s="26" t="str">
        <f t="shared" si="183"/>
        <v>NA</v>
      </c>
      <c r="AE357" s="26" t="str">
        <f t="shared" si="184"/>
        <v>NA</v>
      </c>
      <c r="AF357" s="26" t="str">
        <f t="shared" si="185"/>
        <v>NA</v>
      </c>
      <c r="AG357" s="26">
        <f t="shared" si="186"/>
        <v>0</v>
      </c>
      <c r="AH357" s="26">
        <f t="shared" si="187"/>
        <v>0</v>
      </c>
      <c r="AI357" s="26">
        <f t="shared" si="188"/>
        <v>0</v>
      </c>
      <c r="AJ357" s="26">
        <f t="shared" si="189"/>
        <v>0</v>
      </c>
      <c r="AK357" s="26">
        <f t="shared" si="190"/>
        <v>0</v>
      </c>
      <c r="AL357" s="26">
        <f t="shared" si="191"/>
        <v>0</v>
      </c>
      <c r="AM357" s="26">
        <f t="shared" si="192"/>
        <v>0</v>
      </c>
    </row>
    <row r="358" spans="1:39" ht="14.25">
      <c r="A358" s="33">
        <f t="shared" si="201"/>
        <v>349</v>
      </c>
      <c r="B358">
        <v>804.1541463089294</v>
      </c>
      <c r="C358" s="6" t="str">
        <f t="shared" si="177"/>
        <v>NA</v>
      </c>
      <c r="D358" s="7" t="str">
        <f t="shared" si="193"/>
        <v>NA</v>
      </c>
      <c r="E358" s="8" t="str">
        <f t="shared" si="178"/>
        <v>NA</v>
      </c>
      <c r="F358" s="8" t="str">
        <f t="shared" si="194"/>
        <v>NA</v>
      </c>
      <c r="G358" s="8" t="str">
        <f t="shared" si="179"/>
        <v>NA</v>
      </c>
      <c r="H358" s="8" t="str">
        <f t="shared" si="204"/>
        <v>NA</v>
      </c>
      <c r="I358" s="15" t="str">
        <f t="shared" si="195"/>
        <v>NA</v>
      </c>
      <c r="J358" s="15" t="str">
        <f t="shared" si="205"/>
        <v>NA</v>
      </c>
      <c r="K358" s="19"/>
      <c r="L358" s="8" t="str">
        <f t="shared" si="180"/>
        <v>NA</v>
      </c>
      <c r="M358" s="8" t="str">
        <f t="shared" si="206"/>
        <v>NA</v>
      </c>
      <c r="N358" s="15" t="str">
        <f t="shared" si="196"/>
        <v>NA</v>
      </c>
      <c r="O358" s="14" t="str">
        <f t="shared" si="207"/>
        <v>NA</v>
      </c>
      <c r="P358" s="8" t="str">
        <f t="shared" si="197"/>
        <v>NA</v>
      </c>
      <c r="Q358" s="13">
        <f t="shared" si="202"/>
        <v>348</v>
      </c>
      <c r="R358" s="10">
        <v>804.1541463089294</v>
      </c>
      <c r="S358" s="12">
        <f t="shared" si="203"/>
        <v>-0.02300000000000003</v>
      </c>
      <c r="T358" s="11">
        <f t="shared" si="198"/>
        <v>30139014.680637944</v>
      </c>
      <c r="U358" s="11">
        <f t="shared" si="174"/>
        <v>23929595.857965037</v>
      </c>
      <c r="V358" s="11">
        <f t="shared" si="199"/>
        <v>15000</v>
      </c>
      <c r="W358" s="11">
        <f t="shared" si="200"/>
        <v>1498667.8108168384</v>
      </c>
      <c r="X358" s="10">
        <f t="shared" si="181"/>
        <v>18.653140158326682</v>
      </c>
      <c r="Y358" s="10">
        <f t="shared" si="175"/>
        <v>29776.126838207398</v>
      </c>
      <c r="AA358" s="11">
        <f t="shared" si="182"/>
        <v>5000</v>
      </c>
      <c r="AB358" s="11">
        <f t="shared" si="176"/>
        <v>1745000</v>
      </c>
      <c r="AC358" s="24"/>
      <c r="AD358" s="26" t="str">
        <f t="shared" si="183"/>
        <v>NA</v>
      </c>
      <c r="AE358" s="26" t="str">
        <f t="shared" si="184"/>
        <v>NA</v>
      </c>
      <c r="AF358" s="26" t="str">
        <f t="shared" si="185"/>
        <v>NA</v>
      </c>
      <c r="AG358" s="26">
        <f t="shared" si="186"/>
        <v>0</v>
      </c>
      <c r="AH358" s="26">
        <f t="shared" si="187"/>
        <v>0</v>
      </c>
      <c r="AI358" s="26">
        <f t="shared" si="188"/>
        <v>0</v>
      </c>
      <c r="AJ358" s="26">
        <f t="shared" si="189"/>
        <v>0</v>
      </c>
      <c r="AK358" s="26">
        <f t="shared" si="190"/>
        <v>0</v>
      </c>
      <c r="AL358" s="26">
        <f t="shared" si="191"/>
        <v>0</v>
      </c>
      <c r="AM358" s="26">
        <f t="shared" si="192"/>
        <v>0</v>
      </c>
    </row>
    <row r="359" spans="1:39" ht="14.25">
      <c r="A359" s="33">
        <f t="shared" si="201"/>
        <v>350</v>
      </c>
      <c r="B359">
        <v>772.7921346028811</v>
      </c>
      <c r="C359" s="6" t="str">
        <f t="shared" si="177"/>
        <v>NA</v>
      </c>
      <c r="D359" s="7" t="str">
        <f t="shared" si="193"/>
        <v>NA</v>
      </c>
      <c r="E359" s="8" t="str">
        <f t="shared" si="178"/>
        <v>NA</v>
      </c>
      <c r="F359" s="8" t="str">
        <f t="shared" si="194"/>
        <v>NA</v>
      </c>
      <c r="G359" s="8" t="str">
        <f t="shared" si="179"/>
        <v>NA</v>
      </c>
      <c r="H359" s="8" t="str">
        <f t="shared" si="204"/>
        <v>NA</v>
      </c>
      <c r="I359" s="15" t="str">
        <f t="shared" si="195"/>
        <v>NA</v>
      </c>
      <c r="J359" s="15" t="str">
        <f t="shared" si="205"/>
        <v>NA</v>
      </c>
      <c r="K359" s="19"/>
      <c r="L359" s="8" t="str">
        <f t="shared" si="180"/>
        <v>NA</v>
      </c>
      <c r="M359" s="8" t="str">
        <f t="shared" si="206"/>
        <v>NA</v>
      </c>
      <c r="N359" s="15" t="str">
        <f t="shared" si="196"/>
        <v>NA</v>
      </c>
      <c r="O359" s="14" t="str">
        <f t="shared" si="207"/>
        <v>NA</v>
      </c>
      <c r="P359" s="8" t="str">
        <f t="shared" si="197"/>
        <v>NA</v>
      </c>
      <c r="Q359" s="13">
        <f t="shared" si="202"/>
        <v>349</v>
      </c>
      <c r="R359" s="10">
        <v>772.7921346028811</v>
      </c>
      <c r="S359" s="12">
        <f t="shared" si="203"/>
        <v>-0.039000000000000055</v>
      </c>
      <c r="T359" s="11">
        <f t="shared" si="198"/>
        <v>30520814.864145916</v>
      </c>
      <c r="U359" s="11">
        <f t="shared" si="174"/>
        <v>23010756.6195044</v>
      </c>
      <c r="V359" s="11">
        <f t="shared" si="199"/>
        <v>15000</v>
      </c>
      <c r="W359" s="11">
        <f t="shared" si="200"/>
        <v>1513667.8108168384</v>
      </c>
      <c r="X359" s="10">
        <f t="shared" si="181"/>
        <v>19.410135440506433</v>
      </c>
      <c r="Y359" s="10">
        <f t="shared" si="175"/>
        <v>29795.536973647904</v>
      </c>
      <c r="AA359" s="11">
        <f t="shared" si="182"/>
        <v>5000</v>
      </c>
      <c r="AB359" s="11">
        <f t="shared" si="176"/>
        <v>1750000</v>
      </c>
      <c r="AC359" s="24"/>
      <c r="AD359" s="26" t="str">
        <f t="shared" si="183"/>
        <v>NA</v>
      </c>
      <c r="AE359" s="26" t="str">
        <f t="shared" si="184"/>
        <v>NA</v>
      </c>
      <c r="AF359" s="26" t="str">
        <f t="shared" si="185"/>
        <v>NA</v>
      </c>
      <c r="AG359" s="26">
        <f t="shared" si="186"/>
        <v>0</v>
      </c>
      <c r="AH359" s="26">
        <f t="shared" si="187"/>
        <v>0</v>
      </c>
      <c r="AI359" s="26">
        <f t="shared" si="188"/>
        <v>0</v>
      </c>
      <c r="AJ359" s="26">
        <f t="shared" si="189"/>
        <v>0</v>
      </c>
      <c r="AK359" s="26">
        <f t="shared" si="190"/>
        <v>0</v>
      </c>
      <c r="AL359" s="26">
        <f t="shared" si="191"/>
        <v>0</v>
      </c>
      <c r="AM359" s="26">
        <f t="shared" si="192"/>
        <v>0</v>
      </c>
    </row>
    <row r="360" spans="1:39" ht="14.25">
      <c r="A360" s="33">
        <f t="shared" si="201"/>
        <v>351</v>
      </c>
      <c r="B360">
        <v>844.661803120949</v>
      </c>
      <c r="C360" s="6" t="str">
        <f t="shared" si="177"/>
        <v>NA</v>
      </c>
      <c r="D360" s="7" t="str">
        <f t="shared" si="193"/>
        <v>NA</v>
      </c>
      <c r="E360" s="8" t="str">
        <f t="shared" si="178"/>
        <v>NA</v>
      </c>
      <c r="F360" s="8" t="str">
        <f t="shared" si="194"/>
        <v>NA</v>
      </c>
      <c r="G360" s="8" t="str">
        <f t="shared" si="179"/>
        <v>NA</v>
      </c>
      <c r="H360" s="8" t="str">
        <f t="shared" si="204"/>
        <v>NA</v>
      </c>
      <c r="I360" s="15" t="str">
        <f t="shared" si="195"/>
        <v>NA</v>
      </c>
      <c r="J360" s="15" t="str">
        <f t="shared" si="205"/>
        <v>NA</v>
      </c>
      <c r="K360" s="19"/>
      <c r="L360" s="8" t="str">
        <f t="shared" si="180"/>
        <v>NA</v>
      </c>
      <c r="M360" s="8" t="str">
        <f t="shared" si="206"/>
        <v>NA</v>
      </c>
      <c r="N360" s="15" t="str">
        <f t="shared" si="196"/>
        <v>NA</v>
      </c>
      <c r="O360" s="14" t="str">
        <f t="shared" si="207"/>
        <v>NA</v>
      </c>
      <c r="P360" s="8" t="str">
        <f t="shared" si="197"/>
        <v>NA</v>
      </c>
      <c r="Q360" s="13">
        <f t="shared" si="202"/>
        <v>350</v>
      </c>
      <c r="R360" s="10">
        <v>844.661803120949</v>
      </c>
      <c r="S360" s="12">
        <f t="shared" si="203"/>
        <v>0.09299999999999994</v>
      </c>
      <c r="T360" s="11">
        <f t="shared" si="198"/>
        <v>30907387.54994775</v>
      </c>
      <c r="U360" s="11">
        <f t="shared" si="174"/>
        <v>25167151.985118307</v>
      </c>
      <c r="V360" s="11">
        <f t="shared" si="199"/>
        <v>15000</v>
      </c>
      <c r="W360" s="11">
        <f t="shared" si="200"/>
        <v>1528667.8108168384</v>
      </c>
      <c r="X360" s="10">
        <f t="shared" si="181"/>
        <v>17.758586862311468</v>
      </c>
      <c r="Y360" s="10">
        <f t="shared" si="175"/>
        <v>29813.295560510214</v>
      </c>
      <c r="AA360" s="11">
        <f t="shared" si="182"/>
        <v>5000</v>
      </c>
      <c r="AB360" s="11">
        <f t="shared" si="176"/>
        <v>1755000</v>
      </c>
      <c r="AC360" s="24"/>
      <c r="AD360" s="26" t="str">
        <f t="shared" si="183"/>
        <v>NA</v>
      </c>
      <c r="AE360" s="26" t="str">
        <f t="shared" si="184"/>
        <v>NA</v>
      </c>
      <c r="AF360" s="26" t="str">
        <f t="shared" si="185"/>
        <v>NA</v>
      </c>
      <c r="AG360" s="26">
        <f t="shared" si="186"/>
        <v>0</v>
      </c>
      <c r="AH360" s="26">
        <f t="shared" si="187"/>
        <v>0</v>
      </c>
      <c r="AI360" s="26">
        <f t="shared" si="188"/>
        <v>0</v>
      </c>
      <c r="AJ360" s="26">
        <f t="shared" si="189"/>
        <v>0</v>
      </c>
      <c r="AK360" s="26">
        <f t="shared" si="190"/>
        <v>0</v>
      </c>
      <c r="AL360" s="26">
        <f t="shared" si="191"/>
        <v>0</v>
      </c>
      <c r="AM360" s="26">
        <f t="shared" si="192"/>
        <v>0</v>
      </c>
    </row>
    <row r="361" spans="1:39" ht="14.25">
      <c r="A361" s="33">
        <f t="shared" si="201"/>
        <v>352</v>
      </c>
      <c r="B361">
        <v>971.3610735890912</v>
      </c>
      <c r="C361" s="6" t="str">
        <f t="shared" si="177"/>
        <v>NA</v>
      </c>
      <c r="D361" s="7" t="str">
        <f t="shared" si="193"/>
        <v>NA</v>
      </c>
      <c r="E361" s="8" t="str">
        <f t="shared" si="178"/>
        <v>NA</v>
      </c>
      <c r="F361" s="8" t="str">
        <f t="shared" si="194"/>
        <v>NA</v>
      </c>
      <c r="G361" s="8" t="str">
        <f t="shared" si="179"/>
        <v>NA</v>
      </c>
      <c r="H361" s="8" t="str">
        <f t="shared" si="204"/>
        <v>NA</v>
      </c>
      <c r="I361" s="15" t="str">
        <f t="shared" si="195"/>
        <v>NA</v>
      </c>
      <c r="J361" s="15" t="str">
        <f t="shared" si="205"/>
        <v>NA</v>
      </c>
      <c r="K361" s="19"/>
      <c r="L361" s="8" t="str">
        <f t="shared" si="180"/>
        <v>NA</v>
      </c>
      <c r="M361" s="8" t="str">
        <f t="shared" si="206"/>
        <v>NA</v>
      </c>
      <c r="N361" s="15" t="str">
        <f t="shared" si="196"/>
        <v>NA</v>
      </c>
      <c r="O361" s="14" t="str">
        <f t="shared" si="207"/>
        <v>NA</v>
      </c>
      <c r="P361" s="8" t="str">
        <f t="shared" si="197"/>
        <v>NA</v>
      </c>
      <c r="Q361" s="13">
        <f t="shared" si="202"/>
        <v>351</v>
      </c>
      <c r="R361" s="10">
        <v>971.3610735890912</v>
      </c>
      <c r="S361" s="12">
        <f t="shared" si="203"/>
        <v>0.14999999999999986</v>
      </c>
      <c r="T361" s="11">
        <f t="shared" si="198"/>
        <v>31298792.394322086</v>
      </c>
      <c r="U361" s="11">
        <f t="shared" si="174"/>
        <v>28959474.78288605</v>
      </c>
      <c r="V361" s="11">
        <f t="shared" si="199"/>
        <v>15000</v>
      </c>
      <c r="W361" s="11">
        <f t="shared" si="200"/>
        <v>1543667.8108168384</v>
      </c>
      <c r="X361" s="10">
        <f t="shared" si="181"/>
        <v>15.442249445488235</v>
      </c>
      <c r="Y361" s="10">
        <f t="shared" si="175"/>
        <v>29828.737809955703</v>
      </c>
      <c r="AA361" s="11">
        <f t="shared" si="182"/>
        <v>5000</v>
      </c>
      <c r="AB361" s="11">
        <f t="shared" si="176"/>
        <v>1760000</v>
      </c>
      <c r="AC361" s="24"/>
      <c r="AD361" s="26" t="str">
        <f t="shared" si="183"/>
        <v>NA</v>
      </c>
      <c r="AE361" s="26" t="str">
        <f t="shared" si="184"/>
        <v>NA</v>
      </c>
      <c r="AF361" s="26" t="str">
        <f t="shared" si="185"/>
        <v>NA</v>
      </c>
      <c r="AG361" s="26">
        <f t="shared" si="186"/>
        <v>0</v>
      </c>
      <c r="AH361" s="26">
        <f t="shared" si="187"/>
        <v>0</v>
      </c>
      <c r="AI361" s="26">
        <f t="shared" si="188"/>
        <v>0</v>
      </c>
      <c r="AJ361" s="26">
        <f t="shared" si="189"/>
        <v>0</v>
      </c>
      <c r="AK361" s="26">
        <f t="shared" si="190"/>
        <v>0</v>
      </c>
      <c r="AL361" s="26">
        <f t="shared" si="191"/>
        <v>0</v>
      </c>
      <c r="AM361" s="26">
        <f t="shared" si="192"/>
        <v>0</v>
      </c>
    </row>
    <row r="362" spans="1:39" ht="14.25">
      <c r="A362" s="33">
        <f t="shared" si="201"/>
        <v>353</v>
      </c>
      <c r="B362">
        <v>1244.313535267626</v>
      </c>
      <c r="C362" s="6" t="str">
        <f t="shared" si="177"/>
        <v>NA</v>
      </c>
      <c r="D362" s="7" t="str">
        <f t="shared" si="193"/>
        <v>NA</v>
      </c>
      <c r="E362" s="8" t="str">
        <f t="shared" si="178"/>
        <v>NA</v>
      </c>
      <c r="F362" s="8" t="str">
        <f t="shared" si="194"/>
        <v>NA</v>
      </c>
      <c r="G362" s="8" t="str">
        <f t="shared" si="179"/>
        <v>NA</v>
      </c>
      <c r="H362" s="8" t="str">
        <f t="shared" si="204"/>
        <v>NA</v>
      </c>
      <c r="I362" s="15" t="str">
        <f t="shared" si="195"/>
        <v>NA</v>
      </c>
      <c r="J362" s="15" t="str">
        <f t="shared" si="205"/>
        <v>NA</v>
      </c>
      <c r="K362" s="19"/>
      <c r="L362" s="8" t="str">
        <f t="shared" si="180"/>
        <v>NA</v>
      </c>
      <c r="M362" s="8" t="str">
        <f t="shared" si="206"/>
        <v>NA</v>
      </c>
      <c r="N362" s="15" t="str">
        <f t="shared" si="196"/>
        <v>NA</v>
      </c>
      <c r="O362" s="14" t="str">
        <f t="shared" si="207"/>
        <v>NA</v>
      </c>
      <c r="P362" s="8" t="str">
        <f t="shared" si="197"/>
        <v>NA</v>
      </c>
      <c r="Q362" s="13">
        <f t="shared" si="202"/>
        <v>352</v>
      </c>
      <c r="R362" s="10">
        <v>1244.313535267626</v>
      </c>
      <c r="S362" s="12">
        <f t="shared" si="203"/>
        <v>0.28100000000000025</v>
      </c>
      <c r="T362" s="11">
        <f t="shared" si="198"/>
        <v>31695089.799251113</v>
      </c>
      <c r="U362" s="11">
        <f t="shared" si="174"/>
        <v>37116302.19687703</v>
      </c>
      <c r="V362" s="11">
        <f t="shared" si="199"/>
        <v>1000</v>
      </c>
      <c r="W362" s="11">
        <f t="shared" si="200"/>
        <v>1544667.8108168384</v>
      </c>
      <c r="X362" s="10">
        <f t="shared" si="181"/>
        <v>0.8036559690600172</v>
      </c>
      <c r="Y362" s="10">
        <f t="shared" si="175"/>
        <v>29829.54146592476</v>
      </c>
      <c r="AA362" s="11">
        <f t="shared" si="182"/>
        <v>5000</v>
      </c>
      <c r="AB362" s="11">
        <f t="shared" si="176"/>
        <v>1765000</v>
      </c>
      <c r="AC362" s="24"/>
      <c r="AD362" s="26" t="str">
        <f t="shared" si="183"/>
        <v>NA</v>
      </c>
      <c r="AE362" s="26" t="str">
        <f t="shared" si="184"/>
        <v>NA</v>
      </c>
      <c r="AF362" s="26" t="str">
        <f t="shared" si="185"/>
        <v>NA</v>
      </c>
      <c r="AG362" s="26">
        <f t="shared" si="186"/>
        <v>0</v>
      </c>
      <c r="AH362" s="26">
        <f t="shared" si="187"/>
        <v>0</v>
      </c>
      <c r="AI362" s="26">
        <f t="shared" si="188"/>
        <v>0</v>
      </c>
      <c r="AJ362" s="26">
        <f t="shared" si="189"/>
        <v>0</v>
      </c>
      <c r="AK362" s="26">
        <f t="shared" si="190"/>
        <v>0</v>
      </c>
      <c r="AL362" s="26">
        <f t="shared" si="191"/>
        <v>0</v>
      </c>
      <c r="AM362" s="26">
        <f t="shared" si="192"/>
        <v>0</v>
      </c>
    </row>
    <row r="363" spans="1:39" ht="14.25">
      <c r="A363" s="33">
        <f t="shared" si="201"/>
        <v>354</v>
      </c>
      <c r="B363">
        <v>1200.762561533259</v>
      </c>
      <c r="C363" s="6" t="str">
        <f t="shared" si="177"/>
        <v>NA</v>
      </c>
      <c r="D363" s="7" t="str">
        <f t="shared" si="193"/>
        <v>NA</v>
      </c>
      <c r="E363" s="8" t="str">
        <f t="shared" si="178"/>
        <v>NA</v>
      </c>
      <c r="F363" s="8" t="str">
        <f t="shared" si="194"/>
        <v>NA</v>
      </c>
      <c r="G363" s="8" t="str">
        <f t="shared" si="179"/>
        <v>NA</v>
      </c>
      <c r="H363" s="8" t="str">
        <f t="shared" si="204"/>
        <v>NA</v>
      </c>
      <c r="I363" s="15" t="str">
        <f t="shared" si="195"/>
        <v>NA</v>
      </c>
      <c r="J363" s="15" t="str">
        <f t="shared" si="205"/>
        <v>NA</v>
      </c>
      <c r="K363" s="19"/>
      <c r="L363" s="8" t="str">
        <f t="shared" si="180"/>
        <v>NA</v>
      </c>
      <c r="M363" s="8" t="str">
        <f t="shared" si="206"/>
        <v>NA</v>
      </c>
      <c r="N363" s="15" t="str">
        <f t="shared" si="196"/>
        <v>NA</v>
      </c>
      <c r="O363" s="14" t="str">
        <f t="shared" si="207"/>
        <v>NA</v>
      </c>
      <c r="P363" s="8" t="str">
        <f t="shared" si="197"/>
        <v>NA</v>
      </c>
      <c r="Q363" s="13">
        <f t="shared" si="202"/>
        <v>353</v>
      </c>
      <c r="R363" s="10">
        <v>1200.762561533259</v>
      </c>
      <c r="S363" s="12">
        <f t="shared" si="203"/>
        <v>-0.03500000000000012</v>
      </c>
      <c r="T363" s="11">
        <f t="shared" si="198"/>
        <v>32096340.921741754</v>
      </c>
      <c r="U363" s="11">
        <f t="shared" si="174"/>
        <v>35818196.61998633</v>
      </c>
      <c r="V363" s="11">
        <f t="shared" si="199"/>
        <v>1000</v>
      </c>
      <c r="W363" s="11">
        <f t="shared" si="200"/>
        <v>1545667.8108168384</v>
      </c>
      <c r="X363" s="10">
        <f t="shared" si="181"/>
        <v>0.832804113015562</v>
      </c>
      <c r="Y363" s="10">
        <f t="shared" si="175"/>
        <v>29830.374270037777</v>
      </c>
      <c r="AA363" s="11">
        <f t="shared" si="182"/>
        <v>5000</v>
      </c>
      <c r="AB363" s="11">
        <f t="shared" si="176"/>
        <v>1770000</v>
      </c>
      <c r="AC363" s="24"/>
      <c r="AD363" s="26" t="str">
        <f t="shared" si="183"/>
        <v>NA</v>
      </c>
      <c r="AE363" s="26" t="str">
        <f t="shared" si="184"/>
        <v>NA</v>
      </c>
      <c r="AF363" s="26" t="str">
        <f t="shared" si="185"/>
        <v>NA</v>
      </c>
      <c r="AG363" s="26">
        <f t="shared" si="186"/>
        <v>0</v>
      </c>
      <c r="AH363" s="26">
        <f t="shared" si="187"/>
        <v>0</v>
      </c>
      <c r="AI363" s="26">
        <f t="shared" si="188"/>
        <v>0</v>
      </c>
      <c r="AJ363" s="26">
        <f t="shared" si="189"/>
        <v>0</v>
      </c>
      <c r="AK363" s="26">
        <f t="shared" si="190"/>
        <v>0</v>
      </c>
      <c r="AL363" s="26">
        <f t="shared" si="191"/>
        <v>0</v>
      </c>
      <c r="AM363" s="26">
        <f t="shared" si="192"/>
        <v>0</v>
      </c>
    </row>
    <row r="364" spans="1:39" ht="14.25">
      <c r="A364" s="33">
        <f t="shared" si="201"/>
        <v>355</v>
      </c>
      <c r="B364">
        <v>1296.82356645592</v>
      </c>
      <c r="C364" s="6" t="str">
        <f t="shared" si="177"/>
        <v>NA</v>
      </c>
      <c r="D364" s="7" t="str">
        <f t="shared" si="193"/>
        <v>NA</v>
      </c>
      <c r="E364" s="8" t="str">
        <f t="shared" si="178"/>
        <v>NA</v>
      </c>
      <c r="F364" s="8" t="str">
        <f t="shared" si="194"/>
        <v>NA</v>
      </c>
      <c r="G364" s="8" t="str">
        <f t="shared" si="179"/>
        <v>NA</v>
      </c>
      <c r="H364" s="8" t="str">
        <f t="shared" si="204"/>
        <v>NA</v>
      </c>
      <c r="I364" s="15" t="str">
        <f t="shared" si="195"/>
        <v>NA</v>
      </c>
      <c r="J364" s="15" t="str">
        <f t="shared" si="205"/>
        <v>NA</v>
      </c>
      <c r="K364" s="19"/>
      <c r="L364" s="8" t="str">
        <f t="shared" si="180"/>
        <v>NA</v>
      </c>
      <c r="M364" s="8" t="str">
        <f t="shared" si="206"/>
        <v>NA</v>
      </c>
      <c r="N364" s="15" t="str">
        <f t="shared" si="196"/>
        <v>NA</v>
      </c>
      <c r="O364" s="14" t="str">
        <f t="shared" si="207"/>
        <v>NA</v>
      </c>
      <c r="P364" s="8" t="str">
        <f t="shared" si="197"/>
        <v>NA</v>
      </c>
      <c r="Q364" s="13">
        <f t="shared" si="202"/>
        <v>354</v>
      </c>
      <c r="R364" s="10">
        <v>1296.82356645592</v>
      </c>
      <c r="S364" s="12">
        <f t="shared" si="203"/>
        <v>0.08000000000000015</v>
      </c>
      <c r="T364" s="11">
        <f t="shared" si="198"/>
        <v>32502607.683263525</v>
      </c>
      <c r="U364" s="11">
        <f t="shared" si="174"/>
        <v>38684732.34958524</v>
      </c>
      <c r="V364" s="11">
        <f t="shared" si="199"/>
        <v>1000</v>
      </c>
      <c r="W364" s="11">
        <f t="shared" si="200"/>
        <v>1546667.8108168384</v>
      </c>
      <c r="X364" s="10">
        <f t="shared" si="181"/>
        <v>0.7711149194588536</v>
      </c>
      <c r="Y364" s="10">
        <f t="shared" si="175"/>
        <v>29831.145384957235</v>
      </c>
      <c r="AA364" s="11">
        <f t="shared" si="182"/>
        <v>5000</v>
      </c>
      <c r="AB364" s="11">
        <f t="shared" si="176"/>
        <v>1775000</v>
      </c>
      <c r="AC364" s="24"/>
      <c r="AD364" s="26" t="str">
        <f t="shared" si="183"/>
        <v>NA</v>
      </c>
      <c r="AE364" s="26" t="str">
        <f t="shared" si="184"/>
        <v>NA</v>
      </c>
      <c r="AF364" s="26" t="str">
        <f t="shared" si="185"/>
        <v>NA</v>
      </c>
      <c r="AG364" s="26">
        <f t="shared" si="186"/>
        <v>0</v>
      </c>
      <c r="AH364" s="26">
        <f t="shared" si="187"/>
        <v>0</v>
      </c>
      <c r="AI364" s="26">
        <f t="shared" si="188"/>
        <v>0</v>
      </c>
      <c r="AJ364" s="26">
        <f t="shared" si="189"/>
        <v>0</v>
      </c>
      <c r="AK364" s="26">
        <f t="shared" si="190"/>
        <v>0</v>
      </c>
      <c r="AL364" s="26">
        <f t="shared" si="191"/>
        <v>0</v>
      </c>
      <c r="AM364" s="26">
        <f t="shared" si="192"/>
        <v>0</v>
      </c>
    </row>
    <row r="365" spans="1:39" ht="14.25">
      <c r="A365" s="33">
        <f t="shared" si="201"/>
        <v>356</v>
      </c>
      <c r="B365">
        <v>1304.6045078546554</v>
      </c>
      <c r="C365" s="6" t="str">
        <f t="shared" si="177"/>
        <v>NA</v>
      </c>
      <c r="D365" s="7" t="str">
        <f t="shared" si="193"/>
        <v>NA</v>
      </c>
      <c r="E365" s="8" t="str">
        <f t="shared" si="178"/>
        <v>NA</v>
      </c>
      <c r="F365" s="8" t="str">
        <f t="shared" si="194"/>
        <v>NA</v>
      </c>
      <c r="G365" s="8" t="str">
        <f t="shared" si="179"/>
        <v>NA</v>
      </c>
      <c r="H365" s="8" t="str">
        <f t="shared" si="204"/>
        <v>NA</v>
      </c>
      <c r="I365" s="15" t="str">
        <f t="shared" si="195"/>
        <v>NA</v>
      </c>
      <c r="J365" s="15" t="str">
        <f t="shared" si="205"/>
        <v>NA</v>
      </c>
      <c r="K365" s="19"/>
      <c r="L365" s="8" t="str">
        <f t="shared" si="180"/>
        <v>NA</v>
      </c>
      <c r="M365" s="8" t="str">
        <f t="shared" si="206"/>
        <v>NA</v>
      </c>
      <c r="N365" s="15" t="str">
        <f t="shared" si="196"/>
        <v>NA</v>
      </c>
      <c r="O365" s="14" t="str">
        <f t="shared" si="207"/>
        <v>NA</v>
      </c>
      <c r="P365" s="8" t="str">
        <f t="shared" si="197"/>
        <v>NA</v>
      </c>
      <c r="Q365" s="13">
        <f t="shared" si="202"/>
        <v>355</v>
      </c>
      <c r="R365" s="10">
        <v>1304.6045078546554</v>
      </c>
      <c r="S365" s="12">
        <f t="shared" si="203"/>
        <v>0.005999999999999925</v>
      </c>
      <c r="T365" s="11">
        <f t="shared" si="198"/>
        <v>32913952.77930432</v>
      </c>
      <c r="U365" s="11">
        <f t="shared" si="174"/>
        <v>38917846.74368276</v>
      </c>
      <c r="V365" s="11">
        <f t="shared" si="199"/>
        <v>1000</v>
      </c>
      <c r="W365" s="11">
        <f t="shared" si="200"/>
        <v>1547667.8108168384</v>
      </c>
      <c r="X365" s="10">
        <f t="shared" si="181"/>
        <v>0.766515824511783</v>
      </c>
      <c r="Y365" s="10">
        <f t="shared" si="175"/>
        <v>29831.911900781746</v>
      </c>
      <c r="AA365" s="11">
        <f t="shared" si="182"/>
        <v>5000</v>
      </c>
      <c r="AB365" s="11">
        <f t="shared" si="176"/>
        <v>1780000</v>
      </c>
      <c r="AC365" s="24"/>
      <c r="AD365" s="26" t="str">
        <f t="shared" si="183"/>
        <v>NA</v>
      </c>
      <c r="AE365" s="26" t="str">
        <f t="shared" si="184"/>
        <v>NA</v>
      </c>
      <c r="AF365" s="26" t="str">
        <f t="shared" si="185"/>
        <v>NA</v>
      </c>
      <c r="AG365" s="26">
        <f t="shared" si="186"/>
        <v>0</v>
      </c>
      <c r="AH365" s="26">
        <f t="shared" si="187"/>
        <v>0</v>
      </c>
      <c r="AI365" s="26">
        <f t="shared" si="188"/>
        <v>0</v>
      </c>
      <c r="AJ365" s="26">
        <f t="shared" si="189"/>
        <v>0</v>
      </c>
      <c r="AK365" s="26">
        <f t="shared" si="190"/>
        <v>0</v>
      </c>
      <c r="AL365" s="26">
        <f t="shared" si="191"/>
        <v>0</v>
      </c>
      <c r="AM365" s="26">
        <f t="shared" si="192"/>
        <v>0</v>
      </c>
    </row>
    <row r="366" spans="1:39" ht="14.25">
      <c r="A366" s="33">
        <f t="shared" si="201"/>
        <v>357</v>
      </c>
      <c r="B366">
        <v>1422.0189135615744</v>
      </c>
      <c r="C366" s="6" t="str">
        <f t="shared" si="177"/>
        <v>NA</v>
      </c>
      <c r="D366" s="7" t="str">
        <f t="shared" si="193"/>
        <v>NA</v>
      </c>
      <c r="E366" s="8" t="str">
        <f t="shared" si="178"/>
        <v>NA</v>
      </c>
      <c r="F366" s="8" t="str">
        <f t="shared" si="194"/>
        <v>NA</v>
      </c>
      <c r="G366" s="8" t="str">
        <f t="shared" si="179"/>
        <v>NA</v>
      </c>
      <c r="H366" s="8" t="str">
        <f t="shared" si="204"/>
        <v>NA</v>
      </c>
      <c r="I366" s="15" t="str">
        <f t="shared" si="195"/>
        <v>NA</v>
      </c>
      <c r="J366" s="15" t="str">
        <f t="shared" si="205"/>
        <v>NA</v>
      </c>
      <c r="K366" s="19"/>
      <c r="L366" s="8" t="str">
        <f t="shared" si="180"/>
        <v>NA</v>
      </c>
      <c r="M366" s="8" t="str">
        <f t="shared" si="206"/>
        <v>NA</v>
      </c>
      <c r="N366" s="15" t="str">
        <f t="shared" si="196"/>
        <v>NA</v>
      </c>
      <c r="O366" s="14" t="str">
        <f t="shared" si="207"/>
        <v>NA</v>
      </c>
      <c r="P366" s="8" t="str">
        <f t="shared" si="197"/>
        <v>NA</v>
      </c>
      <c r="Q366" s="13">
        <f t="shared" si="202"/>
        <v>356</v>
      </c>
      <c r="R366" s="10">
        <v>1422.0189135615744</v>
      </c>
      <c r="S366" s="12">
        <f t="shared" si="203"/>
        <v>0.09000000000000007</v>
      </c>
      <c r="T366" s="11">
        <f t="shared" si="198"/>
        <v>33330439.689045627</v>
      </c>
      <c r="U366" s="11">
        <f t="shared" si="174"/>
        <v>42421542.95061421</v>
      </c>
      <c r="V366" s="11">
        <f t="shared" si="199"/>
        <v>1000</v>
      </c>
      <c r="W366" s="11">
        <f t="shared" si="200"/>
        <v>1548667.8108168384</v>
      </c>
      <c r="X366" s="10">
        <f t="shared" si="181"/>
        <v>0.7032255270750302</v>
      </c>
      <c r="Y366" s="10">
        <f t="shared" si="175"/>
        <v>29832.61512630882</v>
      </c>
      <c r="AA366" s="11">
        <f t="shared" si="182"/>
        <v>5000</v>
      </c>
      <c r="AB366" s="11">
        <f t="shared" si="176"/>
        <v>1785000</v>
      </c>
      <c r="AC366" s="24"/>
      <c r="AD366" s="26" t="str">
        <f t="shared" si="183"/>
        <v>NA</v>
      </c>
      <c r="AE366" s="26" t="str">
        <f t="shared" si="184"/>
        <v>NA</v>
      </c>
      <c r="AF366" s="26" t="str">
        <f t="shared" si="185"/>
        <v>NA</v>
      </c>
      <c r="AG366" s="26">
        <f t="shared" si="186"/>
        <v>0</v>
      </c>
      <c r="AH366" s="26">
        <f t="shared" si="187"/>
        <v>0</v>
      </c>
      <c r="AI366" s="26">
        <f t="shared" si="188"/>
        <v>0</v>
      </c>
      <c r="AJ366" s="26">
        <f t="shared" si="189"/>
        <v>0</v>
      </c>
      <c r="AK366" s="26">
        <f t="shared" si="190"/>
        <v>0</v>
      </c>
      <c r="AL366" s="26">
        <f t="shared" si="191"/>
        <v>0</v>
      </c>
      <c r="AM366" s="26">
        <f t="shared" si="192"/>
        <v>0</v>
      </c>
    </row>
    <row r="367" spans="1:39" ht="14.25">
      <c r="A367" s="33">
        <f t="shared" si="201"/>
        <v>358</v>
      </c>
      <c r="B367">
        <v>1318.2115328715795</v>
      </c>
      <c r="C367" s="6" t="str">
        <f t="shared" si="177"/>
        <v>NA</v>
      </c>
      <c r="D367" s="7" t="str">
        <f t="shared" si="193"/>
        <v>NA</v>
      </c>
      <c r="E367" s="8" t="str">
        <f t="shared" si="178"/>
        <v>NA</v>
      </c>
      <c r="F367" s="8" t="str">
        <f t="shared" si="194"/>
        <v>NA</v>
      </c>
      <c r="G367" s="8" t="str">
        <f t="shared" si="179"/>
        <v>NA</v>
      </c>
      <c r="H367" s="8" t="str">
        <f t="shared" si="204"/>
        <v>NA</v>
      </c>
      <c r="I367" s="15" t="str">
        <f t="shared" si="195"/>
        <v>NA</v>
      </c>
      <c r="J367" s="15" t="str">
        <f t="shared" si="205"/>
        <v>NA</v>
      </c>
      <c r="K367" s="19"/>
      <c r="L367" s="8" t="str">
        <f t="shared" si="180"/>
        <v>NA</v>
      </c>
      <c r="M367" s="8" t="str">
        <f t="shared" si="206"/>
        <v>NA</v>
      </c>
      <c r="N367" s="15" t="str">
        <f t="shared" si="196"/>
        <v>NA</v>
      </c>
      <c r="O367" s="14" t="str">
        <f t="shared" si="207"/>
        <v>NA</v>
      </c>
      <c r="P367" s="8" t="str">
        <f t="shared" si="197"/>
        <v>NA</v>
      </c>
      <c r="Q367" s="13">
        <f t="shared" si="202"/>
        <v>357</v>
      </c>
      <c r="R367" s="10">
        <v>1318.2115328715795</v>
      </c>
      <c r="S367" s="12">
        <f t="shared" si="203"/>
        <v>-0.07300000000000001</v>
      </c>
      <c r="T367" s="11">
        <f t="shared" si="198"/>
        <v>33752132.68515869</v>
      </c>
      <c r="U367" s="11">
        <f aca="true" t="shared" si="208" ref="U367:U405">(U366+V366)*(1+S367)</f>
        <v>39325697.31521937</v>
      </c>
      <c r="V367" s="11">
        <f t="shared" si="199"/>
        <v>1000</v>
      </c>
      <c r="W367" s="11">
        <f t="shared" si="200"/>
        <v>1549667.8108168384</v>
      </c>
      <c r="X367" s="10">
        <f t="shared" si="181"/>
        <v>0.7586035890777025</v>
      </c>
      <c r="Y367" s="10">
        <f aca="true" t="shared" si="209" ref="Y367:Y400">Y366+X367</f>
        <v>29833.3737298979</v>
      </c>
      <c r="AA367" s="11">
        <f t="shared" si="182"/>
        <v>5000</v>
      </c>
      <c r="AB367" s="11">
        <f aca="true" t="shared" si="210" ref="AB367:AB400">AB366+AA367</f>
        <v>1790000</v>
      </c>
      <c r="AC367" s="24"/>
      <c r="AD367" s="26" t="str">
        <f t="shared" si="183"/>
        <v>NA</v>
      </c>
      <c r="AE367" s="26" t="str">
        <f t="shared" si="184"/>
        <v>NA</v>
      </c>
      <c r="AF367" s="26" t="str">
        <f t="shared" si="185"/>
        <v>NA</v>
      </c>
      <c r="AG367" s="26">
        <f t="shared" si="186"/>
        <v>0</v>
      </c>
      <c r="AH367" s="26">
        <f t="shared" si="187"/>
        <v>0</v>
      </c>
      <c r="AI367" s="26">
        <f t="shared" si="188"/>
        <v>0</v>
      </c>
      <c r="AJ367" s="26">
        <f t="shared" si="189"/>
        <v>0</v>
      </c>
      <c r="AK367" s="26">
        <f t="shared" si="190"/>
        <v>0</v>
      </c>
      <c r="AL367" s="26">
        <f t="shared" si="191"/>
        <v>0</v>
      </c>
      <c r="AM367" s="26">
        <f t="shared" si="192"/>
        <v>0</v>
      </c>
    </row>
    <row r="368" spans="1:39" ht="14.25">
      <c r="A368" s="33">
        <f t="shared" si="201"/>
        <v>359</v>
      </c>
      <c r="B368">
        <v>1407.849917106847</v>
      </c>
      <c r="C368" s="6" t="str">
        <f t="shared" si="177"/>
        <v>NA</v>
      </c>
      <c r="D368" s="7" t="str">
        <f t="shared" si="193"/>
        <v>NA</v>
      </c>
      <c r="E368" s="8" t="str">
        <f t="shared" si="178"/>
        <v>NA</v>
      </c>
      <c r="F368" s="8" t="str">
        <f t="shared" si="194"/>
        <v>NA</v>
      </c>
      <c r="G368" s="8" t="str">
        <f t="shared" si="179"/>
        <v>NA</v>
      </c>
      <c r="H368" s="8" t="str">
        <f t="shared" si="204"/>
        <v>NA</v>
      </c>
      <c r="I368" s="15" t="str">
        <f t="shared" si="195"/>
        <v>NA</v>
      </c>
      <c r="J368" s="15" t="str">
        <f t="shared" si="205"/>
        <v>NA</v>
      </c>
      <c r="K368" s="19"/>
      <c r="L368" s="8" t="str">
        <f t="shared" si="180"/>
        <v>NA</v>
      </c>
      <c r="M368" s="8" t="str">
        <f t="shared" si="206"/>
        <v>NA</v>
      </c>
      <c r="N368" s="15" t="str">
        <f t="shared" si="196"/>
        <v>NA</v>
      </c>
      <c r="O368" s="14" t="str">
        <f t="shared" si="207"/>
        <v>NA</v>
      </c>
      <c r="P368" s="8" t="str">
        <f t="shared" si="197"/>
        <v>NA</v>
      </c>
      <c r="Q368" s="13">
        <f t="shared" si="202"/>
        <v>358</v>
      </c>
      <c r="R368" s="10">
        <v>1407.849917106847</v>
      </c>
      <c r="S368" s="12">
        <f t="shared" si="203"/>
        <v>0.06800000000000007</v>
      </c>
      <c r="T368" s="11">
        <f t="shared" si="198"/>
        <v>34179096.84372317</v>
      </c>
      <c r="U368" s="11">
        <f t="shared" si="208"/>
        <v>42000912.732654296</v>
      </c>
      <c r="V368" s="11">
        <f t="shared" si="199"/>
        <v>1000</v>
      </c>
      <c r="W368" s="11">
        <f t="shared" si="200"/>
        <v>1550667.8108168384</v>
      </c>
      <c r="X368" s="10">
        <f t="shared" si="181"/>
        <v>0.7103029860278113</v>
      </c>
      <c r="Y368" s="10">
        <f t="shared" si="209"/>
        <v>29834.084032883926</v>
      </c>
      <c r="AA368" s="11">
        <f t="shared" si="182"/>
        <v>5000</v>
      </c>
      <c r="AB368" s="11">
        <f t="shared" si="210"/>
        <v>1795000</v>
      </c>
      <c r="AC368" s="24"/>
      <c r="AD368" s="26" t="str">
        <f t="shared" si="183"/>
        <v>NA</v>
      </c>
      <c r="AE368" s="26" t="str">
        <f t="shared" si="184"/>
        <v>NA</v>
      </c>
      <c r="AF368" s="26" t="str">
        <f t="shared" si="185"/>
        <v>NA</v>
      </c>
      <c r="AG368" s="26">
        <f t="shared" si="186"/>
        <v>0</v>
      </c>
      <c r="AH368" s="26">
        <f t="shared" si="187"/>
        <v>0</v>
      </c>
      <c r="AI368" s="26">
        <f t="shared" si="188"/>
        <v>0</v>
      </c>
      <c r="AJ368" s="26">
        <f t="shared" si="189"/>
        <v>0</v>
      </c>
      <c r="AK368" s="26">
        <f t="shared" si="190"/>
        <v>0</v>
      </c>
      <c r="AL368" s="26">
        <f t="shared" si="191"/>
        <v>0</v>
      </c>
      <c r="AM368" s="26">
        <f t="shared" si="192"/>
        <v>0</v>
      </c>
    </row>
    <row r="369" spans="1:39" ht="14.25">
      <c r="A369" s="33">
        <f t="shared" si="201"/>
        <v>360</v>
      </c>
      <c r="B369">
        <v>1454.308964371373</v>
      </c>
      <c r="C369" s="6" t="str">
        <f t="shared" si="177"/>
        <v>NA</v>
      </c>
      <c r="D369" s="7" t="str">
        <f t="shared" si="193"/>
        <v>NA</v>
      </c>
      <c r="E369" s="8" t="str">
        <f t="shared" si="178"/>
        <v>NA</v>
      </c>
      <c r="F369" s="8" t="str">
        <f t="shared" si="194"/>
        <v>NA</v>
      </c>
      <c r="G369" s="8" t="str">
        <f t="shared" si="179"/>
        <v>NA</v>
      </c>
      <c r="H369" s="8" t="str">
        <f t="shared" si="204"/>
        <v>NA</v>
      </c>
      <c r="I369" s="15" t="str">
        <f t="shared" si="195"/>
        <v>NA</v>
      </c>
      <c r="J369" s="15" t="str">
        <f t="shared" si="205"/>
        <v>NA</v>
      </c>
      <c r="K369" s="19"/>
      <c r="L369" s="8" t="str">
        <f t="shared" si="180"/>
        <v>NA</v>
      </c>
      <c r="M369" s="8" t="str">
        <f t="shared" si="206"/>
        <v>NA</v>
      </c>
      <c r="N369" s="15" t="str">
        <f t="shared" si="196"/>
        <v>NA</v>
      </c>
      <c r="O369" s="14" t="str">
        <f t="shared" si="207"/>
        <v>NA</v>
      </c>
      <c r="P369" s="8" t="str">
        <f t="shared" si="197"/>
        <v>NA</v>
      </c>
      <c r="Q369" s="13">
        <f t="shared" si="202"/>
        <v>359</v>
      </c>
      <c r="R369" s="10">
        <v>1454.308964371373</v>
      </c>
      <c r="S369" s="12">
        <f t="shared" si="203"/>
        <v>0.03299999999999997</v>
      </c>
      <c r="T369" s="11">
        <f t="shared" si="198"/>
        <v>34611398.054269716</v>
      </c>
      <c r="U369" s="11">
        <f t="shared" si="208"/>
        <v>43387975.852831885</v>
      </c>
      <c r="V369" s="11">
        <f t="shared" si="199"/>
        <v>1000</v>
      </c>
      <c r="W369" s="11">
        <f t="shared" si="200"/>
        <v>1551667.8108168384</v>
      </c>
      <c r="X369" s="10">
        <f t="shared" si="181"/>
        <v>0.6876117967355385</v>
      </c>
      <c r="Y369" s="10">
        <f t="shared" si="209"/>
        <v>29834.771644680663</v>
      </c>
      <c r="AA369" s="11">
        <f t="shared" si="182"/>
        <v>5000</v>
      </c>
      <c r="AB369" s="11">
        <f t="shared" si="210"/>
        <v>1800000</v>
      </c>
      <c r="AC369" s="24"/>
      <c r="AD369" s="26" t="str">
        <f t="shared" si="183"/>
        <v>NA</v>
      </c>
      <c r="AE369" s="26" t="str">
        <f t="shared" si="184"/>
        <v>NA</v>
      </c>
      <c r="AF369" s="26" t="str">
        <f t="shared" si="185"/>
        <v>NA</v>
      </c>
      <c r="AG369" s="26">
        <f t="shared" si="186"/>
        <v>0</v>
      </c>
      <c r="AH369" s="26">
        <f t="shared" si="187"/>
        <v>0</v>
      </c>
      <c r="AI369" s="26">
        <f t="shared" si="188"/>
        <v>0</v>
      </c>
      <c r="AJ369" s="26">
        <f t="shared" si="189"/>
        <v>0</v>
      </c>
      <c r="AK369" s="26">
        <f t="shared" si="190"/>
        <v>0</v>
      </c>
      <c r="AL369" s="26">
        <f t="shared" si="191"/>
        <v>0</v>
      </c>
      <c r="AM369" s="26">
        <f t="shared" si="192"/>
        <v>0</v>
      </c>
    </row>
    <row r="370" spans="1:39" ht="14.25">
      <c r="A370" s="33">
        <f t="shared" si="201"/>
        <v>361</v>
      </c>
      <c r="B370">
        <v>1362.6874996159765</v>
      </c>
      <c r="C370" s="6" t="str">
        <f t="shared" si="177"/>
        <v>NA</v>
      </c>
      <c r="D370" s="7" t="str">
        <f t="shared" si="193"/>
        <v>NA</v>
      </c>
      <c r="E370" s="8" t="str">
        <f t="shared" si="178"/>
        <v>NA</v>
      </c>
      <c r="F370" s="8" t="str">
        <f t="shared" si="194"/>
        <v>NA</v>
      </c>
      <c r="G370" s="8" t="str">
        <f t="shared" si="179"/>
        <v>NA</v>
      </c>
      <c r="H370" s="8" t="str">
        <f t="shared" si="204"/>
        <v>NA</v>
      </c>
      <c r="I370" s="15" t="str">
        <f t="shared" si="195"/>
        <v>NA</v>
      </c>
      <c r="J370" s="15" t="str">
        <f t="shared" si="205"/>
        <v>NA</v>
      </c>
      <c r="K370" s="19"/>
      <c r="L370" s="8" t="str">
        <f t="shared" si="180"/>
        <v>NA</v>
      </c>
      <c r="M370" s="8" t="str">
        <f t="shared" si="206"/>
        <v>NA</v>
      </c>
      <c r="N370" s="15" t="str">
        <f t="shared" si="196"/>
        <v>NA</v>
      </c>
      <c r="O370" s="14" t="str">
        <f t="shared" si="207"/>
        <v>NA</v>
      </c>
      <c r="P370" s="8" t="str">
        <f t="shared" si="197"/>
        <v>NA</v>
      </c>
      <c r="Q370" s="13">
        <f t="shared" si="202"/>
        <v>360</v>
      </c>
      <c r="R370" s="10">
        <v>1362.6874996159765</v>
      </c>
      <c r="S370" s="12">
        <f t="shared" si="203"/>
        <v>-0.0629999999999999</v>
      </c>
      <c r="T370" s="11">
        <f t="shared" si="198"/>
        <v>35049103.02994808</v>
      </c>
      <c r="U370" s="11">
        <f t="shared" si="208"/>
        <v>40655470.37410348</v>
      </c>
      <c r="V370" s="11">
        <f t="shared" si="199"/>
        <v>1000</v>
      </c>
      <c r="W370" s="11">
        <f t="shared" si="200"/>
        <v>1552667.8108168384</v>
      </c>
      <c r="X370" s="10">
        <f t="shared" si="181"/>
        <v>0.7338439666334455</v>
      </c>
      <c r="Y370" s="10">
        <f t="shared" si="209"/>
        <v>29835.505488647297</v>
      </c>
      <c r="AA370" s="11">
        <f t="shared" si="182"/>
        <v>5000</v>
      </c>
      <c r="AB370" s="11">
        <f t="shared" si="210"/>
        <v>1805000</v>
      </c>
      <c r="AC370" s="24"/>
      <c r="AD370" s="26" t="str">
        <f t="shared" si="183"/>
        <v>NA</v>
      </c>
      <c r="AE370" s="26" t="str">
        <f t="shared" si="184"/>
        <v>NA</v>
      </c>
      <c r="AF370" s="26" t="str">
        <f t="shared" si="185"/>
        <v>NA</v>
      </c>
      <c r="AG370" s="26">
        <f t="shared" si="186"/>
        <v>0</v>
      </c>
      <c r="AH370" s="26">
        <f t="shared" si="187"/>
        <v>0</v>
      </c>
      <c r="AI370" s="26">
        <f t="shared" si="188"/>
        <v>0</v>
      </c>
      <c r="AJ370" s="26">
        <f t="shared" si="189"/>
        <v>0</v>
      </c>
      <c r="AK370" s="26">
        <f t="shared" si="190"/>
        <v>0</v>
      </c>
      <c r="AL370" s="26">
        <f t="shared" si="191"/>
        <v>0</v>
      </c>
      <c r="AM370" s="26">
        <f t="shared" si="192"/>
        <v>0</v>
      </c>
    </row>
    <row r="371" spans="1:39" ht="14.25">
      <c r="A371" s="33">
        <f t="shared" si="201"/>
        <v>362</v>
      </c>
      <c r="B371">
        <v>1373.5889996129044</v>
      </c>
      <c r="C371" s="6" t="str">
        <f t="shared" si="177"/>
        <v>NA</v>
      </c>
      <c r="D371" s="7" t="str">
        <f t="shared" si="193"/>
        <v>NA</v>
      </c>
      <c r="E371" s="8" t="str">
        <f t="shared" si="178"/>
        <v>NA</v>
      </c>
      <c r="F371" s="8" t="str">
        <f t="shared" si="194"/>
        <v>NA</v>
      </c>
      <c r="G371" s="8" t="str">
        <f t="shared" si="179"/>
        <v>NA</v>
      </c>
      <c r="H371" s="8" t="str">
        <f t="shared" si="204"/>
        <v>NA</v>
      </c>
      <c r="I371" s="15" t="str">
        <f t="shared" si="195"/>
        <v>NA</v>
      </c>
      <c r="J371" s="15" t="str">
        <f t="shared" si="205"/>
        <v>NA</v>
      </c>
      <c r="K371" s="19"/>
      <c r="L371" s="8" t="str">
        <f t="shared" si="180"/>
        <v>NA</v>
      </c>
      <c r="M371" s="8" t="str">
        <f t="shared" si="206"/>
        <v>NA</v>
      </c>
      <c r="N371" s="15" t="str">
        <f t="shared" si="196"/>
        <v>NA</v>
      </c>
      <c r="O371" s="14" t="str">
        <f t="shared" si="207"/>
        <v>NA</v>
      </c>
      <c r="P371" s="8" t="str">
        <f t="shared" si="197"/>
        <v>NA</v>
      </c>
      <c r="Q371" s="13">
        <f t="shared" si="202"/>
        <v>361</v>
      </c>
      <c r="R371" s="10">
        <v>1373.5889996129044</v>
      </c>
      <c r="S371" s="12">
        <f t="shared" si="203"/>
        <v>0.008000000000000061</v>
      </c>
      <c r="T371" s="11">
        <f t="shared" si="198"/>
        <v>35492279.317822434</v>
      </c>
      <c r="U371" s="11">
        <f t="shared" si="208"/>
        <v>40981722.13709631</v>
      </c>
      <c r="V371" s="11">
        <f t="shared" si="199"/>
        <v>1000</v>
      </c>
      <c r="W371" s="11">
        <f t="shared" si="200"/>
        <v>1553667.8108168384</v>
      </c>
      <c r="X371" s="10">
        <f t="shared" si="181"/>
        <v>0.7280198081681006</v>
      </c>
      <c r="Y371" s="10">
        <f t="shared" si="209"/>
        <v>29836.233508455465</v>
      </c>
      <c r="AA371" s="11">
        <f t="shared" si="182"/>
        <v>5000</v>
      </c>
      <c r="AB371" s="11">
        <f t="shared" si="210"/>
        <v>1810000</v>
      </c>
      <c r="AC371" s="24"/>
      <c r="AD371" s="26" t="str">
        <f t="shared" si="183"/>
        <v>NA</v>
      </c>
      <c r="AE371" s="26" t="str">
        <f t="shared" si="184"/>
        <v>NA</v>
      </c>
      <c r="AF371" s="26" t="str">
        <f t="shared" si="185"/>
        <v>NA</v>
      </c>
      <c r="AG371" s="26">
        <f t="shared" si="186"/>
        <v>0</v>
      </c>
      <c r="AH371" s="26">
        <f t="shared" si="187"/>
        <v>0</v>
      </c>
      <c r="AI371" s="26">
        <f t="shared" si="188"/>
        <v>0</v>
      </c>
      <c r="AJ371" s="26">
        <f t="shared" si="189"/>
        <v>0</v>
      </c>
      <c r="AK371" s="26">
        <f t="shared" si="190"/>
        <v>0</v>
      </c>
      <c r="AL371" s="26">
        <f t="shared" si="191"/>
        <v>0</v>
      </c>
      <c r="AM371" s="26">
        <f t="shared" si="192"/>
        <v>0</v>
      </c>
    </row>
    <row r="372" spans="1:39" ht="14.25">
      <c r="A372" s="33">
        <f t="shared" si="201"/>
        <v>363</v>
      </c>
      <c r="B372">
        <v>1464.2458735873563</v>
      </c>
      <c r="C372" s="6" t="str">
        <f t="shared" si="177"/>
        <v>NA</v>
      </c>
      <c r="D372" s="7" t="str">
        <f t="shared" si="193"/>
        <v>NA</v>
      </c>
      <c r="E372" s="8" t="str">
        <f t="shared" si="178"/>
        <v>NA</v>
      </c>
      <c r="F372" s="8" t="str">
        <f t="shared" si="194"/>
        <v>NA</v>
      </c>
      <c r="G372" s="8" t="str">
        <f t="shared" si="179"/>
        <v>NA</v>
      </c>
      <c r="H372" s="8" t="str">
        <f t="shared" si="204"/>
        <v>NA</v>
      </c>
      <c r="I372" s="15" t="str">
        <f t="shared" si="195"/>
        <v>NA</v>
      </c>
      <c r="J372" s="15" t="str">
        <f t="shared" si="205"/>
        <v>NA</v>
      </c>
      <c r="K372" s="19"/>
      <c r="L372" s="8" t="str">
        <f t="shared" si="180"/>
        <v>NA</v>
      </c>
      <c r="M372" s="8" t="str">
        <f t="shared" si="206"/>
        <v>NA</v>
      </c>
      <c r="N372" s="15" t="str">
        <f t="shared" si="196"/>
        <v>NA</v>
      </c>
      <c r="O372" s="14" t="str">
        <f t="shared" si="207"/>
        <v>NA</v>
      </c>
      <c r="P372" s="8" t="str">
        <f t="shared" si="197"/>
        <v>NA</v>
      </c>
      <c r="Q372" s="13">
        <f t="shared" si="202"/>
        <v>362</v>
      </c>
      <c r="R372" s="10">
        <v>1464.2458735873563</v>
      </c>
      <c r="S372" s="12">
        <f t="shared" si="203"/>
        <v>0.06600000000000011</v>
      </c>
      <c r="T372" s="11">
        <f t="shared" si="198"/>
        <v>35940995.309295215</v>
      </c>
      <c r="U372" s="11">
        <f t="shared" si="208"/>
        <v>43687581.79814467</v>
      </c>
      <c r="V372" s="11">
        <f t="shared" si="199"/>
        <v>1000</v>
      </c>
      <c r="W372" s="11">
        <f t="shared" si="200"/>
        <v>1554667.8108168384</v>
      </c>
      <c r="X372" s="10">
        <f t="shared" si="181"/>
        <v>0.682945411039494</v>
      </c>
      <c r="Y372" s="10">
        <f t="shared" si="209"/>
        <v>29836.916453866506</v>
      </c>
      <c r="AA372" s="11">
        <f t="shared" si="182"/>
        <v>5000</v>
      </c>
      <c r="AB372" s="11">
        <f t="shared" si="210"/>
        <v>1815000</v>
      </c>
      <c r="AC372" s="24"/>
      <c r="AD372" s="26" t="str">
        <f t="shared" si="183"/>
        <v>NA</v>
      </c>
      <c r="AE372" s="26" t="str">
        <f t="shared" si="184"/>
        <v>NA</v>
      </c>
      <c r="AF372" s="26" t="str">
        <f t="shared" si="185"/>
        <v>NA</v>
      </c>
      <c r="AG372" s="26">
        <f t="shared" si="186"/>
        <v>0</v>
      </c>
      <c r="AH372" s="26">
        <f t="shared" si="187"/>
        <v>0</v>
      </c>
      <c r="AI372" s="26">
        <f t="shared" si="188"/>
        <v>0</v>
      </c>
      <c r="AJ372" s="26">
        <f t="shared" si="189"/>
        <v>0</v>
      </c>
      <c r="AK372" s="26">
        <f t="shared" si="190"/>
        <v>0</v>
      </c>
      <c r="AL372" s="26">
        <f t="shared" si="191"/>
        <v>0</v>
      </c>
      <c r="AM372" s="26">
        <f t="shared" si="192"/>
        <v>0</v>
      </c>
    </row>
    <row r="373" spans="1:39" ht="14.25">
      <c r="A373" s="33">
        <f t="shared" si="201"/>
        <v>364</v>
      </c>
      <c r="B373">
        <v>1473.0313488288805</v>
      </c>
      <c r="C373" s="6" t="str">
        <f t="shared" si="177"/>
        <v>NA</v>
      </c>
      <c r="D373" s="7" t="str">
        <f t="shared" si="193"/>
        <v>NA</v>
      </c>
      <c r="E373" s="8" t="str">
        <f t="shared" si="178"/>
        <v>NA</v>
      </c>
      <c r="F373" s="8" t="str">
        <f t="shared" si="194"/>
        <v>NA</v>
      </c>
      <c r="G373" s="8" t="str">
        <f t="shared" si="179"/>
        <v>NA</v>
      </c>
      <c r="H373" s="8" t="str">
        <f t="shared" si="204"/>
        <v>NA</v>
      </c>
      <c r="I373" s="15" t="str">
        <f t="shared" si="195"/>
        <v>NA</v>
      </c>
      <c r="J373" s="15" t="str">
        <f t="shared" si="205"/>
        <v>NA</v>
      </c>
      <c r="K373" s="19"/>
      <c r="L373" s="8" t="str">
        <f t="shared" si="180"/>
        <v>NA</v>
      </c>
      <c r="M373" s="8" t="str">
        <f t="shared" si="206"/>
        <v>NA</v>
      </c>
      <c r="N373" s="15" t="str">
        <f t="shared" si="196"/>
        <v>NA</v>
      </c>
      <c r="O373" s="14" t="str">
        <f t="shared" si="207"/>
        <v>NA</v>
      </c>
      <c r="P373" s="8" t="str">
        <f t="shared" si="197"/>
        <v>NA</v>
      </c>
      <c r="Q373" s="13">
        <f t="shared" si="202"/>
        <v>363</v>
      </c>
      <c r="R373" s="10">
        <v>1473.0313488288805</v>
      </c>
      <c r="S373" s="12">
        <f t="shared" si="203"/>
        <v>0.0060000000000000305</v>
      </c>
      <c r="T373" s="11">
        <f t="shared" si="198"/>
        <v>36395320.2506614</v>
      </c>
      <c r="U373" s="11">
        <f t="shared" si="208"/>
        <v>43950713.28893354</v>
      </c>
      <c r="V373" s="11">
        <f t="shared" si="199"/>
        <v>1000</v>
      </c>
      <c r="W373" s="11">
        <f t="shared" si="200"/>
        <v>1555667.8108168384</v>
      </c>
      <c r="X373" s="10">
        <f t="shared" si="181"/>
        <v>0.678872177971664</v>
      </c>
      <c r="Y373" s="10">
        <f t="shared" si="209"/>
        <v>29837.595326044477</v>
      </c>
      <c r="AA373" s="11">
        <f t="shared" si="182"/>
        <v>5000</v>
      </c>
      <c r="AB373" s="11">
        <f t="shared" si="210"/>
        <v>1820000</v>
      </c>
      <c r="AC373" s="24"/>
      <c r="AD373" s="26" t="str">
        <f t="shared" si="183"/>
        <v>NA</v>
      </c>
      <c r="AE373" s="26" t="str">
        <f t="shared" si="184"/>
        <v>NA</v>
      </c>
      <c r="AF373" s="26" t="str">
        <f t="shared" si="185"/>
        <v>NA</v>
      </c>
      <c r="AG373" s="26">
        <f t="shared" si="186"/>
        <v>0</v>
      </c>
      <c r="AH373" s="26">
        <f t="shared" si="187"/>
        <v>0</v>
      </c>
      <c r="AI373" s="26">
        <f t="shared" si="188"/>
        <v>0</v>
      </c>
      <c r="AJ373" s="26">
        <f t="shared" si="189"/>
        <v>0</v>
      </c>
      <c r="AK373" s="26">
        <f t="shared" si="190"/>
        <v>0</v>
      </c>
      <c r="AL373" s="26">
        <f t="shared" si="191"/>
        <v>0</v>
      </c>
      <c r="AM373" s="26">
        <f t="shared" si="192"/>
        <v>0</v>
      </c>
    </row>
    <row r="374" spans="1:39" ht="14.25">
      <c r="A374" s="33">
        <f t="shared" si="201"/>
        <v>365</v>
      </c>
      <c r="B374">
        <v>1420.0022202710406</v>
      </c>
      <c r="C374" s="6" t="str">
        <f t="shared" si="177"/>
        <v>NA</v>
      </c>
      <c r="D374" s="7" t="str">
        <f t="shared" si="193"/>
        <v>NA</v>
      </c>
      <c r="E374" s="8" t="str">
        <f t="shared" si="178"/>
        <v>NA</v>
      </c>
      <c r="F374" s="8" t="str">
        <f t="shared" si="194"/>
        <v>NA</v>
      </c>
      <c r="G374" s="8" t="str">
        <f t="shared" si="179"/>
        <v>NA</v>
      </c>
      <c r="H374" s="8" t="str">
        <f t="shared" si="204"/>
        <v>NA</v>
      </c>
      <c r="I374" s="15" t="str">
        <f t="shared" si="195"/>
        <v>NA</v>
      </c>
      <c r="J374" s="15" t="str">
        <f t="shared" si="205"/>
        <v>NA</v>
      </c>
      <c r="K374" s="19"/>
      <c r="L374" s="8" t="str">
        <f t="shared" si="180"/>
        <v>NA</v>
      </c>
      <c r="M374" s="8" t="str">
        <f t="shared" si="206"/>
        <v>NA</v>
      </c>
      <c r="N374" s="15" t="str">
        <f t="shared" si="196"/>
        <v>NA</v>
      </c>
      <c r="O374" s="14" t="str">
        <f t="shared" si="207"/>
        <v>NA</v>
      </c>
      <c r="P374" s="8" t="str">
        <f t="shared" si="197"/>
        <v>NA</v>
      </c>
      <c r="Q374" s="13">
        <f t="shared" si="202"/>
        <v>364</v>
      </c>
      <c r="R374" s="10">
        <v>1420.0022202710406</v>
      </c>
      <c r="S374" s="12">
        <f t="shared" si="203"/>
        <v>-0.036000000000000094</v>
      </c>
      <c r="T374" s="11">
        <f t="shared" si="198"/>
        <v>36855324.25379467</v>
      </c>
      <c r="U374" s="11">
        <f t="shared" si="208"/>
        <v>42369451.610531926</v>
      </c>
      <c r="V374" s="11">
        <f t="shared" si="199"/>
        <v>1000</v>
      </c>
      <c r="W374" s="11">
        <f t="shared" si="200"/>
        <v>1556667.8108168384</v>
      </c>
      <c r="X374" s="10">
        <f t="shared" si="181"/>
        <v>0.7042242510079503</v>
      </c>
      <c r="Y374" s="10">
        <f t="shared" si="209"/>
        <v>29838.299550295484</v>
      </c>
      <c r="AA374" s="11">
        <f t="shared" si="182"/>
        <v>5000</v>
      </c>
      <c r="AB374" s="11">
        <f t="shared" si="210"/>
        <v>1825000</v>
      </c>
      <c r="AC374" s="24"/>
      <c r="AD374" s="26" t="str">
        <f t="shared" si="183"/>
        <v>NA</v>
      </c>
      <c r="AE374" s="26" t="str">
        <f t="shared" si="184"/>
        <v>NA</v>
      </c>
      <c r="AF374" s="26" t="str">
        <f t="shared" si="185"/>
        <v>NA</v>
      </c>
      <c r="AG374" s="26">
        <f t="shared" si="186"/>
        <v>0</v>
      </c>
      <c r="AH374" s="26">
        <f t="shared" si="187"/>
        <v>0</v>
      </c>
      <c r="AI374" s="26">
        <f t="shared" si="188"/>
        <v>0</v>
      </c>
      <c r="AJ374" s="26">
        <f t="shared" si="189"/>
        <v>0</v>
      </c>
      <c r="AK374" s="26">
        <f t="shared" si="190"/>
        <v>0</v>
      </c>
      <c r="AL374" s="26">
        <f t="shared" si="191"/>
        <v>0</v>
      </c>
      <c r="AM374" s="26">
        <f t="shared" si="192"/>
        <v>0</v>
      </c>
    </row>
    <row r="375" spans="1:39" ht="14.25">
      <c r="A375" s="33">
        <f t="shared" si="201"/>
        <v>366</v>
      </c>
      <c r="B375">
        <v>1482.4823179629666</v>
      </c>
      <c r="C375" s="6" t="str">
        <f t="shared" si="177"/>
        <v>NA</v>
      </c>
      <c r="D375" s="7" t="str">
        <f t="shared" si="193"/>
        <v>NA</v>
      </c>
      <c r="E375" s="8" t="str">
        <f t="shared" si="178"/>
        <v>NA</v>
      </c>
      <c r="F375" s="8" t="str">
        <f t="shared" si="194"/>
        <v>NA</v>
      </c>
      <c r="G375" s="8" t="str">
        <f t="shared" si="179"/>
        <v>NA</v>
      </c>
      <c r="H375" s="8" t="str">
        <f t="shared" si="204"/>
        <v>NA</v>
      </c>
      <c r="I375" s="15" t="str">
        <f t="shared" si="195"/>
        <v>NA</v>
      </c>
      <c r="J375" s="15" t="str">
        <f t="shared" si="205"/>
        <v>NA</v>
      </c>
      <c r="K375" s="19"/>
      <c r="L375" s="8" t="str">
        <f t="shared" si="180"/>
        <v>NA</v>
      </c>
      <c r="M375" s="8" t="str">
        <f t="shared" si="206"/>
        <v>NA</v>
      </c>
      <c r="N375" s="15" t="str">
        <f t="shared" si="196"/>
        <v>NA</v>
      </c>
      <c r="O375" s="14" t="str">
        <f t="shared" si="207"/>
        <v>NA</v>
      </c>
      <c r="P375" s="8" t="str">
        <f t="shared" si="197"/>
        <v>NA</v>
      </c>
      <c r="Q375" s="13">
        <f t="shared" si="202"/>
        <v>365</v>
      </c>
      <c r="R375" s="10">
        <v>1482.4823179629666</v>
      </c>
      <c r="S375" s="12">
        <f t="shared" si="203"/>
        <v>0.044000000000000115</v>
      </c>
      <c r="T375" s="11">
        <f t="shared" si="198"/>
        <v>37321078.3069671</v>
      </c>
      <c r="U375" s="11">
        <f t="shared" si="208"/>
        <v>44234751.481395334</v>
      </c>
      <c r="V375" s="11">
        <f t="shared" si="199"/>
        <v>1000</v>
      </c>
      <c r="W375" s="11">
        <f t="shared" si="200"/>
        <v>1557667.8108168384</v>
      </c>
      <c r="X375" s="10">
        <f t="shared" si="181"/>
        <v>0.6745443017317531</v>
      </c>
      <c r="Y375" s="10">
        <f t="shared" si="209"/>
        <v>29838.974094597215</v>
      </c>
      <c r="AA375" s="11">
        <f t="shared" si="182"/>
        <v>5000</v>
      </c>
      <c r="AB375" s="11">
        <f t="shared" si="210"/>
        <v>1830000</v>
      </c>
      <c r="AC375" s="24"/>
      <c r="AD375" s="26" t="str">
        <f t="shared" si="183"/>
        <v>NA</v>
      </c>
      <c r="AE375" s="26" t="str">
        <f t="shared" si="184"/>
        <v>NA</v>
      </c>
      <c r="AF375" s="26" t="str">
        <f t="shared" si="185"/>
        <v>NA</v>
      </c>
      <c r="AG375" s="26">
        <f t="shared" si="186"/>
        <v>0</v>
      </c>
      <c r="AH375" s="26">
        <f t="shared" si="187"/>
        <v>0</v>
      </c>
      <c r="AI375" s="26">
        <f t="shared" si="188"/>
        <v>0</v>
      </c>
      <c r="AJ375" s="26">
        <f t="shared" si="189"/>
        <v>0</v>
      </c>
      <c r="AK375" s="26">
        <f t="shared" si="190"/>
        <v>0</v>
      </c>
      <c r="AL375" s="26">
        <f t="shared" si="191"/>
        <v>0</v>
      </c>
      <c r="AM375" s="26">
        <f t="shared" si="192"/>
        <v>0</v>
      </c>
    </row>
    <row r="376" spans="1:39" ht="14.25">
      <c r="A376" s="33">
        <f t="shared" si="201"/>
        <v>367</v>
      </c>
      <c r="B376">
        <v>1497.3071411425963</v>
      </c>
      <c r="C376" s="6" t="str">
        <f t="shared" si="177"/>
        <v>NA</v>
      </c>
      <c r="D376" s="7" t="str">
        <f t="shared" si="193"/>
        <v>NA</v>
      </c>
      <c r="E376" s="8" t="str">
        <f t="shared" si="178"/>
        <v>NA</v>
      </c>
      <c r="F376" s="8" t="str">
        <f t="shared" si="194"/>
        <v>NA</v>
      </c>
      <c r="G376" s="8" t="str">
        <f t="shared" si="179"/>
        <v>NA</v>
      </c>
      <c r="H376" s="8" t="str">
        <f t="shared" si="204"/>
        <v>NA</v>
      </c>
      <c r="I376" s="15" t="str">
        <f t="shared" si="195"/>
        <v>NA</v>
      </c>
      <c r="J376" s="15" t="str">
        <f t="shared" si="205"/>
        <v>NA</v>
      </c>
      <c r="K376" s="19"/>
      <c r="L376" s="8" t="str">
        <f t="shared" si="180"/>
        <v>NA</v>
      </c>
      <c r="M376" s="8" t="str">
        <f t="shared" si="206"/>
        <v>NA</v>
      </c>
      <c r="N376" s="15" t="str">
        <f t="shared" si="196"/>
        <v>NA</v>
      </c>
      <c r="O376" s="14" t="str">
        <f t="shared" si="207"/>
        <v>NA</v>
      </c>
      <c r="P376" s="8" t="str">
        <f t="shared" si="197"/>
        <v>NA</v>
      </c>
      <c r="Q376" s="13">
        <f t="shared" si="202"/>
        <v>366</v>
      </c>
      <c r="R376" s="10">
        <v>1497.3071411425963</v>
      </c>
      <c r="S376" s="12">
        <f t="shared" si="203"/>
        <v>0.010000000000000005</v>
      </c>
      <c r="T376" s="11">
        <f t="shared" si="198"/>
        <v>37792654.2858042</v>
      </c>
      <c r="U376" s="11">
        <f t="shared" si="208"/>
        <v>44678108.996209286</v>
      </c>
      <c r="V376" s="11">
        <f t="shared" si="199"/>
        <v>1000</v>
      </c>
      <c r="W376" s="11">
        <f t="shared" si="200"/>
        <v>1558667.8108168384</v>
      </c>
      <c r="X376" s="10">
        <f t="shared" si="181"/>
        <v>0.6678656452789634</v>
      </c>
      <c r="Y376" s="10">
        <f t="shared" si="209"/>
        <v>29839.641960242494</v>
      </c>
      <c r="AA376" s="11">
        <f t="shared" si="182"/>
        <v>5000</v>
      </c>
      <c r="AB376" s="11">
        <f t="shared" si="210"/>
        <v>1835000</v>
      </c>
      <c r="AC376" s="24"/>
      <c r="AD376" s="26" t="str">
        <f t="shared" si="183"/>
        <v>NA</v>
      </c>
      <c r="AE376" s="26" t="str">
        <f t="shared" si="184"/>
        <v>NA</v>
      </c>
      <c r="AF376" s="26" t="str">
        <f t="shared" si="185"/>
        <v>NA</v>
      </c>
      <c r="AG376" s="26">
        <f t="shared" si="186"/>
        <v>0</v>
      </c>
      <c r="AH376" s="26">
        <f t="shared" si="187"/>
        <v>0</v>
      </c>
      <c r="AI376" s="26">
        <f t="shared" si="188"/>
        <v>0</v>
      </c>
      <c r="AJ376" s="26">
        <f t="shared" si="189"/>
        <v>0</v>
      </c>
      <c r="AK376" s="26">
        <f t="shared" si="190"/>
        <v>0</v>
      </c>
      <c r="AL376" s="26">
        <f t="shared" si="191"/>
        <v>0</v>
      </c>
      <c r="AM376" s="26">
        <f t="shared" si="192"/>
        <v>0</v>
      </c>
    </row>
    <row r="377" spans="1:39" ht="14.25">
      <c r="A377" s="33">
        <f t="shared" si="201"/>
        <v>368</v>
      </c>
      <c r="B377">
        <v>1506.290983989452</v>
      </c>
      <c r="C377" s="6" t="str">
        <f t="shared" si="177"/>
        <v>NA</v>
      </c>
      <c r="D377" s="7" t="str">
        <f t="shared" si="193"/>
        <v>NA</v>
      </c>
      <c r="E377" s="8" t="str">
        <f t="shared" si="178"/>
        <v>NA</v>
      </c>
      <c r="F377" s="8" t="str">
        <f t="shared" si="194"/>
        <v>NA</v>
      </c>
      <c r="G377" s="8" t="str">
        <f t="shared" si="179"/>
        <v>NA</v>
      </c>
      <c r="H377" s="8" t="str">
        <f t="shared" si="204"/>
        <v>NA</v>
      </c>
      <c r="I377" s="15" t="str">
        <f t="shared" si="195"/>
        <v>NA</v>
      </c>
      <c r="J377" s="15" t="str">
        <f t="shared" si="205"/>
        <v>NA</v>
      </c>
      <c r="K377" s="19"/>
      <c r="L377" s="8" t="str">
        <f t="shared" si="180"/>
        <v>NA</v>
      </c>
      <c r="M377" s="8" t="str">
        <f t="shared" si="206"/>
        <v>NA</v>
      </c>
      <c r="N377" s="15" t="str">
        <f t="shared" si="196"/>
        <v>NA</v>
      </c>
      <c r="O377" s="14" t="str">
        <f t="shared" si="207"/>
        <v>NA</v>
      </c>
      <c r="P377" s="8" t="str">
        <f t="shared" si="197"/>
        <v>NA</v>
      </c>
      <c r="Q377" s="13">
        <f t="shared" si="202"/>
        <v>367</v>
      </c>
      <c r="R377" s="10">
        <v>1506.290983989452</v>
      </c>
      <c r="S377" s="12">
        <f t="shared" si="203"/>
        <v>0.0060000000000000305</v>
      </c>
      <c r="T377" s="11">
        <f t="shared" si="198"/>
        <v>38270124.96437674</v>
      </c>
      <c r="U377" s="11">
        <f t="shared" si="208"/>
        <v>44947183.65018654</v>
      </c>
      <c r="V377" s="11">
        <f t="shared" si="199"/>
        <v>1000</v>
      </c>
      <c r="W377" s="11">
        <f t="shared" si="200"/>
        <v>1559667.8108168384</v>
      </c>
      <c r="X377" s="10">
        <f t="shared" si="181"/>
        <v>0.6638823511719318</v>
      </c>
      <c r="Y377" s="10">
        <f t="shared" si="209"/>
        <v>29840.305842593665</v>
      </c>
      <c r="AA377" s="11">
        <f t="shared" si="182"/>
        <v>5000</v>
      </c>
      <c r="AB377" s="11">
        <f t="shared" si="210"/>
        <v>1840000</v>
      </c>
      <c r="AC377" s="24"/>
      <c r="AD377" s="26" t="str">
        <f t="shared" si="183"/>
        <v>NA</v>
      </c>
      <c r="AE377" s="26" t="str">
        <f t="shared" si="184"/>
        <v>NA</v>
      </c>
      <c r="AF377" s="26" t="str">
        <f t="shared" si="185"/>
        <v>NA</v>
      </c>
      <c r="AG377" s="26">
        <f t="shared" si="186"/>
        <v>0</v>
      </c>
      <c r="AH377" s="26">
        <f t="shared" si="187"/>
        <v>0</v>
      </c>
      <c r="AI377" s="26">
        <f t="shared" si="188"/>
        <v>0</v>
      </c>
      <c r="AJ377" s="26">
        <f t="shared" si="189"/>
        <v>0</v>
      </c>
      <c r="AK377" s="26">
        <f t="shared" si="190"/>
        <v>0</v>
      </c>
      <c r="AL377" s="26">
        <f t="shared" si="191"/>
        <v>0</v>
      </c>
      <c r="AM377" s="26">
        <f t="shared" si="192"/>
        <v>0</v>
      </c>
    </row>
    <row r="378" spans="1:39" ht="14.25">
      <c r="A378" s="33">
        <f t="shared" si="201"/>
        <v>369</v>
      </c>
      <c r="B378">
        <v>1681.0207381322284</v>
      </c>
      <c r="C378" s="6" t="str">
        <f t="shared" si="177"/>
        <v>NA</v>
      </c>
      <c r="D378" s="7" t="str">
        <f t="shared" si="193"/>
        <v>NA</v>
      </c>
      <c r="E378" s="8" t="str">
        <f t="shared" si="178"/>
        <v>NA</v>
      </c>
      <c r="F378" s="8" t="str">
        <f t="shared" si="194"/>
        <v>NA</v>
      </c>
      <c r="G378" s="8" t="str">
        <f t="shared" si="179"/>
        <v>NA</v>
      </c>
      <c r="H378" s="8" t="str">
        <f t="shared" si="204"/>
        <v>NA</v>
      </c>
      <c r="I378" s="15" t="str">
        <f t="shared" si="195"/>
        <v>NA</v>
      </c>
      <c r="J378" s="15" t="str">
        <f t="shared" si="205"/>
        <v>NA</v>
      </c>
      <c r="K378" s="19"/>
      <c r="L378" s="8" t="str">
        <f t="shared" si="180"/>
        <v>NA</v>
      </c>
      <c r="M378" s="8" t="str">
        <f t="shared" si="206"/>
        <v>NA</v>
      </c>
      <c r="N378" s="15" t="str">
        <f t="shared" si="196"/>
        <v>NA</v>
      </c>
      <c r="O378" s="14" t="str">
        <f t="shared" si="207"/>
        <v>NA</v>
      </c>
      <c r="P378" s="8" t="str">
        <f t="shared" si="197"/>
        <v>NA</v>
      </c>
      <c r="Q378" s="13">
        <f t="shared" si="202"/>
        <v>368</v>
      </c>
      <c r="R378" s="10">
        <v>1681.0207381322284</v>
      </c>
      <c r="S378" s="12">
        <f t="shared" si="203"/>
        <v>0.11600000000000008</v>
      </c>
      <c r="T378" s="11">
        <f t="shared" si="198"/>
        <v>38753564.026431456</v>
      </c>
      <c r="U378" s="11">
        <f t="shared" si="208"/>
        <v>50162172.953608185</v>
      </c>
      <c r="V378" s="11">
        <f t="shared" si="199"/>
        <v>1000</v>
      </c>
      <c r="W378" s="11">
        <f t="shared" si="200"/>
        <v>1560667.8108168384</v>
      </c>
      <c r="X378" s="10">
        <f t="shared" si="181"/>
        <v>0.5948766587562112</v>
      </c>
      <c r="Y378" s="10">
        <f t="shared" si="209"/>
        <v>29840.900719252422</v>
      </c>
      <c r="AA378" s="11">
        <f t="shared" si="182"/>
        <v>5000</v>
      </c>
      <c r="AB378" s="11">
        <f t="shared" si="210"/>
        <v>1845000</v>
      </c>
      <c r="AC378" s="24"/>
      <c r="AD378" s="26" t="str">
        <f t="shared" si="183"/>
        <v>NA</v>
      </c>
      <c r="AE378" s="26" t="str">
        <f t="shared" si="184"/>
        <v>NA</v>
      </c>
      <c r="AF378" s="26" t="str">
        <f t="shared" si="185"/>
        <v>NA</v>
      </c>
      <c r="AG378" s="26">
        <f t="shared" si="186"/>
        <v>0</v>
      </c>
      <c r="AH378" s="26">
        <f t="shared" si="187"/>
        <v>0</v>
      </c>
      <c r="AI378" s="26">
        <f t="shared" si="188"/>
        <v>0</v>
      </c>
      <c r="AJ378" s="26">
        <f t="shared" si="189"/>
        <v>0</v>
      </c>
      <c r="AK378" s="26">
        <f t="shared" si="190"/>
        <v>0</v>
      </c>
      <c r="AL378" s="26">
        <f t="shared" si="191"/>
        <v>0</v>
      </c>
      <c r="AM378" s="26">
        <f t="shared" si="192"/>
        <v>0</v>
      </c>
    </row>
    <row r="379" spans="1:39" ht="14.25">
      <c r="A379" s="33">
        <f t="shared" si="201"/>
        <v>370</v>
      </c>
      <c r="B379">
        <v>1677.658696655964</v>
      </c>
      <c r="C379" s="6" t="str">
        <f t="shared" si="177"/>
        <v>NA</v>
      </c>
      <c r="D379" s="7" t="str">
        <f t="shared" si="193"/>
        <v>NA</v>
      </c>
      <c r="E379" s="8" t="str">
        <f t="shared" si="178"/>
        <v>NA</v>
      </c>
      <c r="F379" s="8" t="str">
        <f t="shared" si="194"/>
        <v>NA</v>
      </c>
      <c r="G379" s="8" t="str">
        <f t="shared" si="179"/>
        <v>NA</v>
      </c>
      <c r="H379" s="8" t="str">
        <f t="shared" si="204"/>
        <v>NA</v>
      </c>
      <c r="I379" s="15" t="str">
        <f t="shared" si="195"/>
        <v>NA</v>
      </c>
      <c r="J379" s="15" t="str">
        <f t="shared" si="205"/>
        <v>NA</v>
      </c>
      <c r="K379" s="19"/>
      <c r="L379" s="8" t="str">
        <f t="shared" si="180"/>
        <v>NA</v>
      </c>
      <c r="M379" s="8" t="str">
        <f t="shared" si="206"/>
        <v>NA</v>
      </c>
      <c r="N379" s="15" t="str">
        <f t="shared" si="196"/>
        <v>NA</v>
      </c>
      <c r="O379" s="14" t="str">
        <f t="shared" si="207"/>
        <v>NA</v>
      </c>
      <c r="P379" s="8" t="str">
        <f t="shared" si="197"/>
        <v>NA</v>
      </c>
      <c r="Q379" s="13">
        <f t="shared" si="202"/>
        <v>369</v>
      </c>
      <c r="R379" s="10">
        <v>1677.658696655964</v>
      </c>
      <c r="S379" s="12">
        <f t="shared" si="203"/>
        <v>-0.002000000000000022</v>
      </c>
      <c r="T379" s="11">
        <f t="shared" si="198"/>
        <v>39243046.07676185</v>
      </c>
      <c r="U379" s="11">
        <f t="shared" si="208"/>
        <v>50062846.60770097</v>
      </c>
      <c r="V379" s="11">
        <f t="shared" si="199"/>
        <v>1000</v>
      </c>
      <c r="W379" s="11">
        <f t="shared" si="200"/>
        <v>1561667.8108168384</v>
      </c>
      <c r="X379" s="10">
        <f t="shared" si="181"/>
        <v>0.5960687963489091</v>
      </c>
      <c r="Y379" s="10">
        <f t="shared" si="209"/>
        <v>29841.49678804877</v>
      </c>
      <c r="AA379" s="11">
        <f t="shared" si="182"/>
        <v>5000</v>
      </c>
      <c r="AB379" s="11">
        <f t="shared" si="210"/>
        <v>1850000</v>
      </c>
      <c r="AC379" s="24"/>
      <c r="AD379" s="26" t="str">
        <f t="shared" si="183"/>
        <v>NA</v>
      </c>
      <c r="AE379" s="26" t="str">
        <f t="shared" si="184"/>
        <v>NA</v>
      </c>
      <c r="AF379" s="26" t="str">
        <f t="shared" si="185"/>
        <v>NA</v>
      </c>
      <c r="AG379" s="26">
        <f t="shared" si="186"/>
        <v>0</v>
      </c>
      <c r="AH379" s="26">
        <f t="shared" si="187"/>
        <v>0</v>
      </c>
      <c r="AI379" s="26">
        <f t="shared" si="188"/>
        <v>0</v>
      </c>
      <c r="AJ379" s="26">
        <f t="shared" si="189"/>
        <v>0</v>
      </c>
      <c r="AK379" s="26">
        <f t="shared" si="190"/>
        <v>0</v>
      </c>
      <c r="AL379" s="26">
        <f t="shared" si="191"/>
        <v>0</v>
      </c>
      <c r="AM379" s="26">
        <f t="shared" si="192"/>
        <v>0</v>
      </c>
    </row>
    <row r="380" spans="1:39" ht="14.25">
      <c r="A380" s="33">
        <f t="shared" si="201"/>
        <v>371</v>
      </c>
      <c r="B380">
        <v>1634.039570542909</v>
      </c>
      <c r="C380" s="6" t="str">
        <f t="shared" si="177"/>
        <v>NA</v>
      </c>
      <c r="D380" s="7" t="str">
        <f t="shared" si="193"/>
        <v>NA</v>
      </c>
      <c r="E380" s="8" t="str">
        <f t="shared" si="178"/>
        <v>NA</v>
      </c>
      <c r="F380" s="8" t="str">
        <f t="shared" si="194"/>
        <v>NA</v>
      </c>
      <c r="G380" s="8" t="str">
        <f t="shared" si="179"/>
        <v>NA</v>
      </c>
      <c r="H380" s="8" t="str">
        <f t="shared" si="204"/>
        <v>NA</v>
      </c>
      <c r="I380" s="15" t="str">
        <f t="shared" si="195"/>
        <v>NA</v>
      </c>
      <c r="J380" s="15" t="str">
        <f t="shared" si="205"/>
        <v>NA</v>
      </c>
      <c r="K380" s="19"/>
      <c r="L380" s="8" t="str">
        <f t="shared" si="180"/>
        <v>NA</v>
      </c>
      <c r="M380" s="8" t="str">
        <f t="shared" si="206"/>
        <v>NA</v>
      </c>
      <c r="N380" s="15" t="str">
        <f t="shared" si="196"/>
        <v>NA</v>
      </c>
      <c r="O380" s="14" t="str">
        <f t="shared" si="207"/>
        <v>NA</v>
      </c>
      <c r="P380" s="8" t="str">
        <f t="shared" si="197"/>
        <v>NA</v>
      </c>
      <c r="Q380" s="13">
        <f t="shared" si="202"/>
        <v>370</v>
      </c>
      <c r="R380" s="10">
        <v>1634.039570542909</v>
      </c>
      <c r="S380" s="12">
        <f t="shared" si="203"/>
        <v>-0.025999999999999975</v>
      </c>
      <c r="T380" s="11">
        <f t="shared" si="198"/>
        <v>39738646.652721375</v>
      </c>
      <c r="U380" s="11">
        <f t="shared" si="208"/>
        <v>48762186.59590074</v>
      </c>
      <c r="V380" s="11">
        <f t="shared" si="199"/>
        <v>1000</v>
      </c>
      <c r="W380" s="11">
        <f t="shared" si="200"/>
        <v>1562667.8108168384</v>
      </c>
      <c r="X380" s="10">
        <f t="shared" si="181"/>
        <v>0.6119802837257793</v>
      </c>
      <c r="Y380" s="10">
        <f t="shared" si="209"/>
        <v>29842.1087683325</v>
      </c>
      <c r="AA380" s="11">
        <f t="shared" si="182"/>
        <v>5000</v>
      </c>
      <c r="AB380" s="11">
        <f t="shared" si="210"/>
        <v>1855000</v>
      </c>
      <c r="AC380" s="24"/>
      <c r="AD380" s="26" t="str">
        <f t="shared" si="183"/>
        <v>NA</v>
      </c>
      <c r="AE380" s="26" t="str">
        <f t="shared" si="184"/>
        <v>NA</v>
      </c>
      <c r="AF380" s="26" t="str">
        <f t="shared" si="185"/>
        <v>NA</v>
      </c>
      <c r="AG380" s="26">
        <f t="shared" si="186"/>
        <v>0</v>
      </c>
      <c r="AH380" s="26">
        <f t="shared" si="187"/>
        <v>0</v>
      </c>
      <c r="AI380" s="26">
        <f t="shared" si="188"/>
        <v>0</v>
      </c>
      <c r="AJ380" s="26">
        <f t="shared" si="189"/>
        <v>0</v>
      </c>
      <c r="AK380" s="26">
        <f t="shared" si="190"/>
        <v>0</v>
      </c>
      <c r="AL380" s="26">
        <f t="shared" si="191"/>
        <v>0</v>
      </c>
      <c r="AM380" s="26">
        <f t="shared" si="192"/>
        <v>0</v>
      </c>
    </row>
    <row r="381" spans="1:39" ht="14.25">
      <c r="A381" s="33">
        <f t="shared" si="201"/>
        <v>372</v>
      </c>
      <c r="B381">
        <v>1709.2053907878828</v>
      </c>
      <c r="C381" s="6" t="str">
        <f t="shared" si="177"/>
        <v>NA</v>
      </c>
      <c r="D381" s="7" t="str">
        <f t="shared" si="193"/>
        <v>NA</v>
      </c>
      <c r="E381" s="8" t="str">
        <f t="shared" si="178"/>
        <v>NA</v>
      </c>
      <c r="F381" s="8" t="str">
        <f t="shared" si="194"/>
        <v>NA</v>
      </c>
      <c r="G381" s="8" t="str">
        <f t="shared" si="179"/>
        <v>NA</v>
      </c>
      <c r="H381" s="8" t="str">
        <f t="shared" si="204"/>
        <v>NA</v>
      </c>
      <c r="I381" s="15" t="str">
        <f t="shared" si="195"/>
        <v>NA</v>
      </c>
      <c r="J381" s="15" t="str">
        <f t="shared" si="205"/>
        <v>NA</v>
      </c>
      <c r="K381" s="19"/>
      <c r="L381" s="8" t="str">
        <f t="shared" si="180"/>
        <v>NA</v>
      </c>
      <c r="M381" s="8" t="str">
        <f t="shared" si="206"/>
        <v>NA</v>
      </c>
      <c r="N381" s="15" t="str">
        <f t="shared" si="196"/>
        <v>NA</v>
      </c>
      <c r="O381" s="14" t="str">
        <f t="shared" si="207"/>
        <v>NA</v>
      </c>
      <c r="P381" s="8" t="str">
        <f t="shared" si="197"/>
        <v>NA</v>
      </c>
      <c r="Q381" s="13">
        <f t="shared" si="202"/>
        <v>371</v>
      </c>
      <c r="R381" s="10">
        <v>1709.2053907878828</v>
      </c>
      <c r="S381" s="12">
        <f t="shared" si="203"/>
        <v>0.046000000000000076</v>
      </c>
      <c r="T381" s="11">
        <f t="shared" si="198"/>
        <v>40240442.23588038</v>
      </c>
      <c r="U381" s="11">
        <f t="shared" si="208"/>
        <v>51006293.17931217</v>
      </c>
      <c r="V381" s="11">
        <f t="shared" si="199"/>
        <v>1000</v>
      </c>
      <c r="W381" s="11">
        <f t="shared" si="200"/>
        <v>1563667.8108168384</v>
      </c>
      <c r="X381" s="10">
        <f t="shared" si="181"/>
        <v>0.5850671928544735</v>
      </c>
      <c r="Y381" s="10">
        <f t="shared" si="209"/>
        <v>29842.69383552535</v>
      </c>
      <c r="AA381" s="11">
        <f t="shared" si="182"/>
        <v>5000</v>
      </c>
      <c r="AB381" s="11">
        <f t="shared" si="210"/>
        <v>1860000</v>
      </c>
      <c r="AC381" s="24"/>
      <c r="AD381" s="26" t="str">
        <f t="shared" si="183"/>
        <v>NA</v>
      </c>
      <c r="AE381" s="26" t="str">
        <f t="shared" si="184"/>
        <v>NA</v>
      </c>
      <c r="AF381" s="26" t="str">
        <f t="shared" si="185"/>
        <v>NA</v>
      </c>
      <c r="AG381" s="26">
        <f t="shared" si="186"/>
        <v>0</v>
      </c>
      <c r="AH381" s="26">
        <f t="shared" si="187"/>
        <v>0</v>
      </c>
      <c r="AI381" s="26">
        <f t="shared" si="188"/>
        <v>0</v>
      </c>
      <c r="AJ381" s="26">
        <f t="shared" si="189"/>
        <v>0</v>
      </c>
      <c r="AK381" s="26">
        <f t="shared" si="190"/>
        <v>0</v>
      </c>
      <c r="AL381" s="26">
        <f t="shared" si="191"/>
        <v>0</v>
      </c>
      <c r="AM381" s="26">
        <f t="shared" si="192"/>
        <v>0</v>
      </c>
    </row>
    <row r="382" spans="1:39" ht="14.25">
      <c r="A382" s="33">
        <f t="shared" si="201"/>
        <v>373</v>
      </c>
      <c r="B382">
        <v>1528.0296193643674</v>
      </c>
      <c r="C382" s="6" t="str">
        <f t="shared" si="177"/>
        <v>NA</v>
      </c>
      <c r="D382" s="7" t="str">
        <f t="shared" si="193"/>
        <v>NA</v>
      </c>
      <c r="E382" s="8" t="str">
        <f t="shared" si="178"/>
        <v>NA</v>
      </c>
      <c r="F382" s="8" t="str">
        <f t="shared" si="194"/>
        <v>NA</v>
      </c>
      <c r="G382" s="8" t="str">
        <f t="shared" si="179"/>
        <v>NA</v>
      </c>
      <c r="H382" s="8" t="str">
        <f t="shared" si="204"/>
        <v>NA</v>
      </c>
      <c r="I382" s="15" t="str">
        <f t="shared" si="195"/>
        <v>NA</v>
      </c>
      <c r="J382" s="15" t="str">
        <f t="shared" si="205"/>
        <v>NA</v>
      </c>
      <c r="K382" s="19"/>
      <c r="L382" s="8" t="str">
        <f t="shared" si="180"/>
        <v>NA</v>
      </c>
      <c r="M382" s="8" t="str">
        <f t="shared" si="206"/>
        <v>NA</v>
      </c>
      <c r="N382" s="15" t="str">
        <f t="shared" si="196"/>
        <v>NA</v>
      </c>
      <c r="O382" s="14" t="str">
        <f t="shared" si="207"/>
        <v>NA</v>
      </c>
      <c r="P382" s="8" t="str">
        <f t="shared" si="197"/>
        <v>NA</v>
      </c>
      <c r="Q382" s="13">
        <f t="shared" si="202"/>
        <v>372</v>
      </c>
      <c r="R382" s="10">
        <v>1528.0296193643674</v>
      </c>
      <c r="S382" s="12">
        <f t="shared" si="203"/>
        <v>-0.10599999999999994</v>
      </c>
      <c r="T382" s="11">
        <f t="shared" si="198"/>
        <v>40748510.263828896</v>
      </c>
      <c r="U382" s="11">
        <f t="shared" si="208"/>
        <v>45600520.10230508</v>
      </c>
      <c r="V382" s="11">
        <f t="shared" si="199"/>
        <v>1000</v>
      </c>
      <c r="W382" s="11">
        <f t="shared" si="200"/>
        <v>1564667.8108168384</v>
      </c>
      <c r="X382" s="10">
        <f t="shared" si="181"/>
        <v>0.6544375758998585</v>
      </c>
      <c r="Y382" s="10">
        <f t="shared" si="209"/>
        <v>29843.348273101252</v>
      </c>
      <c r="AA382" s="11">
        <f t="shared" si="182"/>
        <v>5000</v>
      </c>
      <c r="AB382" s="11">
        <f t="shared" si="210"/>
        <v>1865000</v>
      </c>
      <c r="AC382" s="24"/>
      <c r="AD382" s="26" t="str">
        <f t="shared" si="183"/>
        <v>NA</v>
      </c>
      <c r="AE382" s="26" t="str">
        <f t="shared" si="184"/>
        <v>NA</v>
      </c>
      <c r="AF382" s="26" t="str">
        <f t="shared" si="185"/>
        <v>NA</v>
      </c>
      <c r="AG382" s="26">
        <f t="shared" si="186"/>
        <v>0</v>
      </c>
      <c r="AH382" s="26">
        <f t="shared" si="187"/>
        <v>0</v>
      </c>
      <c r="AI382" s="26">
        <f t="shared" si="188"/>
        <v>0</v>
      </c>
      <c r="AJ382" s="26">
        <f t="shared" si="189"/>
        <v>0</v>
      </c>
      <c r="AK382" s="26">
        <f t="shared" si="190"/>
        <v>0</v>
      </c>
      <c r="AL382" s="26">
        <f t="shared" si="191"/>
        <v>0</v>
      </c>
      <c r="AM382" s="26">
        <f t="shared" si="192"/>
        <v>0</v>
      </c>
    </row>
    <row r="383" spans="1:39" ht="14.25">
      <c r="A383" s="33">
        <f t="shared" si="201"/>
        <v>374</v>
      </c>
      <c r="B383">
        <v>1485.244790022165</v>
      </c>
      <c r="C383" s="6" t="str">
        <f t="shared" si="177"/>
        <v>NA</v>
      </c>
      <c r="D383" s="7" t="str">
        <f t="shared" si="193"/>
        <v>NA</v>
      </c>
      <c r="E383" s="8" t="str">
        <f t="shared" si="178"/>
        <v>NA</v>
      </c>
      <c r="F383" s="8" t="str">
        <f t="shared" si="194"/>
        <v>NA</v>
      </c>
      <c r="G383" s="8" t="str">
        <f t="shared" si="179"/>
        <v>NA</v>
      </c>
      <c r="H383" s="8" t="str">
        <f t="shared" si="204"/>
        <v>NA</v>
      </c>
      <c r="I383" s="15" t="str">
        <f t="shared" si="195"/>
        <v>NA</v>
      </c>
      <c r="J383" s="15" t="str">
        <f t="shared" si="205"/>
        <v>NA</v>
      </c>
      <c r="K383" s="19"/>
      <c r="L383" s="8" t="str">
        <f t="shared" si="180"/>
        <v>NA</v>
      </c>
      <c r="M383" s="8" t="str">
        <f t="shared" si="206"/>
        <v>NA</v>
      </c>
      <c r="N383" s="15" t="str">
        <f t="shared" si="196"/>
        <v>NA</v>
      </c>
      <c r="O383" s="14" t="str">
        <f t="shared" si="207"/>
        <v>NA</v>
      </c>
      <c r="P383" s="8" t="str">
        <f t="shared" si="197"/>
        <v>NA</v>
      </c>
      <c r="Q383" s="13">
        <f t="shared" si="202"/>
        <v>373</v>
      </c>
      <c r="R383" s="10">
        <v>1485.244790022165</v>
      </c>
      <c r="S383" s="12">
        <f t="shared" si="203"/>
        <v>-0.02800000000000003</v>
      </c>
      <c r="T383" s="11">
        <f t="shared" si="198"/>
        <v>41262929.14212674</v>
      </c>
      <c r="U383" s="11">
        <f t="shared" si="208"/>
        <v>44324677.539440535</v>
      </c>
      <c r="V383" s="11">
        <f t="shared" si="199"/>
        <v>1000</v>
      </c>
      <c r="W383" s="11">
        <f t="shared" si="200"/>
        <v>1565667.8108168384</v>
      </c>
      <c r="X383" s="10">
        <f t="shared" si="181"/>
        <v>0.6732896871397721</v>
      </c>
      <c r="Y383" s="10">
        <f t="shared" si="209"/>
        <v>29844.02156278839</v>
      </c>
      <c r="AA383" s="11">
        <f t="shared" si="182"/>
        <v>5000</v>
      </c>
      <c r="AB383" s="11">
        <f t="shared" si="210"/>
        <v>1870000</v>
      </c>
      <c r="AC383" s="24"/>
      <c r="AD383" s="26" t="str">
        <f t="shared" si="183"/>
        <v>NA</v>
      </c>
      <c r="AE383" s="26" t="str">
        <f t="shared" si="184"/>
        <v>NA</v>
      </c>
      <c r="AF383" s="26" t="str">
        <f t="shared" si="185"/>
        <v>NA</v>
      </c>
      <c r="AG383" s="26">
        <f t="shared" si="186"/>
        <v>0</v>
      </c>
      <c r="AH383" s="26">
        <f t="shared" si="187"/>
        <v>0</v>
      </c>
      <c r="AI383" s="26">
        <f t="shared" si="188"/>
        <v>0</v>
      </c>
      <c r="AJ383" s="26">
        <f t="shared" si="189"/>
        <v>0</v>
      </c>
      <c r="AK383" s="26">
        <f t="shared" si="190"/>
        <v>0</v>
      </c>
      <c r="AL383" s="26">
        <f t="shared" si="191"/>
        <v>0</v>
      </c>
      <c r="AM383" s="26">
        <f t="shared" si="192"/>
        <v>0</v>
      </c>
    </row>
    <row r="384" spans="1:39" ht="14.25">
      <c r="A384" s="33">
        <f t="shared" si="201"/>
        <v>375</v>
      </c>
      <c r="B384">
        <v>1620.402065914182</v>
      </c>
      <c r="C384" s="6" t="str">
        <f t="shared" si="177"/>
        <v>NA</v>
      </c>
      <c r="D384" s="7" t="str">
        <f t="shared" si="193"/>
        <v>NA</v>
      </c>
      <c r="E384" s="8" t="str">
        <f t="shared" si="178"/>
        <v>NA</v>
      </c>
      <c r="F384" s="8" t="str">
        <f t="shared" si="194"/>
        <v>NA</v>
      </c>
      <c r="G384" s="8" t="str">
        <f t="shared" si="179"/>
        <v>NA</v>
      </c>
      <c r="H384" s="8" t="str">
        <f t="shared" si="204"/>
        <v>NA</v>
      </c>
      <c r="I384" s="15" t="str">
        <f t="shared" si="195"/>
        <v>NA</v>
      </c>
      <c r="J384" s="15" t="str">
        <f t="shared" si="205"/>
        <v>NA</v>
      </c>
      <c r="K384" s="19"/>
      <c r="L384" s="8" t="str">
        <f t="shared" si="180"/>
        <v>NA</v>
      </c>
      <c r="M384" s="8" t="str">
        <f t="shared" si="206"/>
        <v>NA</v>
      </c>
      <c r="N384" s="15" t="str">
        <f t="shared" si="196"/>
        <v>NA</v>
      </c>
      <c r="O384" s="14" t="str">
        <f t="shared" si="207"/>
        <v>NA</v>
      </c>
      <c r="P384" s="8" t="str">
        <f t="shared" si="197"/>
        <v>NA</v>
      </c>
      <c r="Q384" s="13">
        <f t="shared" si="202"/>
        <v>374</v>
      </c>
      <c r="R384" s="10">
        <v>1620.402065914182</v>
      </c>
      <c r="S384" s="12">
        <f t="shared" si="203"/>
        <v>0.09099999999999997</v>
      </c>
      <c r="T384" s="11">
        <f t="shared" si="198"/>
        <v>41783778.256403334</v>
      </c>
      <c r="U384" s="11">
        <f t="shared" si="208"/>
        <v>48359314.195529625</v>
      </c>
      <c r="V384" s="11">
        <f t="shared" si="199"/>
        <v>1000</v>
      </c>
      <c r="W384" s="11">
        <f t="shared" si="200"/>
        <v>1566667.8108168384</v>
      </c>
      <c r="X384" s="10">
        <f t="shared" si="181"/>
        <v>0.6171307856459872</v>
      </c>
      <c r="Y384" s="10">
        <f t="shared" si="209"/>
        <v>29844.638693574037</v>
      </c>
      <c r="AA384" s="11">
        <f t="shared" si="182"/>
        <v>5000</v>
      </c>
      <c r="AB384" s="11">
        <f t="shared" si="210"/>
        <v>1875000</v>
      </c>
      <c r="AC384" s="24"/>
      <c r="AD384" s="26" t="str">
        <f t="shared" si="183"/>
        <v>NA</v>
      </c>
      <c r="AE384" s="26" t="str">
        <f t="shared" si="184"/>
        <v>NA</v>
      </c>
      <c r="AF384" s="26" t="str">
        <f t="shared" si="185"/>
        <v>NA</v>
      </c>
      <c r="AG384" s="26">
        <f t="shared" si="186"/>
        <v>0</v>
      </c>
      <c r="AH384" s="26">
        <f t="shared" si="187"/>
        <v>0</v>
      </c>
      <c r="AI384" s="26">
        <f t="shared" si="188"/>
        <v>0</v>
      </c>
      <c r="AJ384" s="26">
        <f t="shared" si="189"/>
        <v>0</v>
      </c>
      <c r="AK384" s="26">
        <f t="shared" si="190"/>
        <v>0</v>
      </c>
      <c r="AL384" s="26">
        <f t="shared" si="191"/>
        <v>0</v>
      </c>
      <c r="AM384" s="26">
        <f t="shared" si="192"/>
        <v>0</v>
      </c>
    </row>
    <row r="385" spans="1:39" ht="14.25">
      <c r="A385" s="33">
        <f t="shared" si="201"/>
        <v>376</v>
      </c>
      <c r="B385">
        <v>1594.4756328595552</v>
      </c>
      <c r="C385" s="6" t="str">
        <f t="shared" si="177"/>
        <v>NA</v>
      </c>
      <c r="D385" s="7" t="str">
        <f t="shared" si="193"/>
        <v>NA</v>
      </c>
      <c r="E385" s="8" t="str">
        <f t="shared" si="178"/>
        <v>NA</v>
      </c>
      <c r="F385" s="8" t="str">
        <f t="shared" si="194"/>
        <v>NA</v>
      </c>
      <c r="G385" s="8" t="str">
        <f t="shared" si="179"/>
        <v>NA</v>
      </c>
      <c r="H385" s="8" t="str">
        <f t="shared" si="204"/>
        <v>NA</v>
      </c>
      <c r="I385" s="15" t="str">
        <f t="shared" si="195"/>
        <v>NA</v>
      </c>
      <c r="J385" s="15" t="str">
        <f t="shared" si="205"/>
        <v>NA</v>
      </c>
      <c r="K385" s="19"/>
      <c r="L385" s="8" t="str">
        <f t="shared" si="180"/>
        <v>NA</v>
      </c>
      <c r="M385" s="8" t="str">
        <f t="shared" si="206"/>
        <v>NA</v>
      </c>
      <c r="N385" s="15" t="str">
        <f t="shared" si="196"/>
        <v>NA</v>
      </c>
      <c r="O385" s="14" t="str">
        <f t="shared" si="207"/>
        <v>NA</v>
      </c>
      <c r="P385" s="8" t="str">
        <f t="shared" si="197"/>
        <v>NA</v>
      </c>
      <c r="Q385" s="13">
        <f t="shared" si="202"/>
        <v>375</v>
      </c>
      <c r="R385" s="10">
        <v>1594.4756328595552</v>
      </c>
      <c r="S385" s="12">
        <f t="shared" si="203"/>
        <v>-0.015999999999999955</v>
      </c>
      <c r="T385" s="11">
        <f t="shared" si="198"/>
        <v>42311137.98460837</v>
      </c>
      <c r="U385" s="11">
        <f t="shared" si="208"/>
        <v>47586549.16840115</v>
      </c>
      <c r="V385" s="11">
        <f t="shared" si="199"/>
        <v>1000</v>
      </c>
      <c r="W385" s="11">
        <f t="shared" si="200"/>
        <v>1567667.8108168384</v>
      </c>
      <c r="X385" s="10">
        <f t="shared" si="181"/>
        <v>0.6271654325670603</v>
      </c>
      <c r="Y385" s="10">
        <f t="shared" si="209"/>
        <v>29845.265859006606</v>
      </c>
      <c r="AA385" s="11">
        <f t="shared" si="182"/>
        <v>5000</v>
      </c>
      <c r="AB385" s="11">
        <f t="shared" si="210"/>
        <v>1880000</v>
      </c>
      <c r="AC385" s="24"/>
      <c r="AD385" s="26" t="str">
        <f t="shared" si="183"/>
        <v>NA</v>
      </c>
      <c r="AE385" s="26" t="str">
        <f t="shared" si="184"/>
        <v>NA</v>
      </c>
      <c r="AF385" s="26" t="str">
        <f t="shared" si="185"/>
        <v>NA</v>
      </c>
      <c r="AG385" s="26">
        <f t="shared" si="186"/>
        <v>0</v>
      </c>
      <c r="AH385" s="26">
        <f t="shared" si="187"/>
        <v>0</v>
      </c>
      <c r="AI385" s="26">
        <f t="shared" si="188"/>
        <v>0</v>
      </c>
      <c r="AJ385" s="26">
        <f t="shared" si="189"/>
        <v>0</v>
      </c>
      <c r="AK385" s="26">
        <f t="shared" si="190"/>
        <v>0</v>
      </c>
      <c r="AL385" s="26">
        <f t="shared" si="191"/>
        <v>0</v>
      </c>
      <c r="AM385" s="26">
        <f t="shared" si="192"/>
        <v>0</v>
      </c>
    </row>
    <row r="386" spans="1:39" ht="14.25">
      <c r="A386" s="33">
        <f t="shared" si="201"/>
        <v>377</v>
      </c>
      <c r="B386">
        <v>1543.4524126080494</v>
      </c>
      <c r="C386" s="6" t="str">
        <f t="shared" si="177"/>
        <v>NA</v>
      </c>
      <c r="D386" s="7" t="str">
        <f t="shared" si="193"/>
        <v>NA</v>
      </c>
      <c r="E386" s="8" t="str">
        <f t="shared" si="178"/>
        <v>NA</v>
      </c>
      <c r="F386" s="8" t="str">
        <f t="shared" si="194"/>
        <v>NA</v>
      </c>
      <c r="G386" s="8" t="str">
        <f t="shared" si="179"/>
        <v>NA</v>
      </c>
      <c r="H386" s="8" t="str">
        <f t="shared" si="204"/>
        <v>NA</v>
      </c>
      <c r="I386" s="15" t="str">
        <f t="shared" si="195"/>
        <v>NA</v>
      </c>
      <c r="J386" s="15" t="str">
        <f t="shared" si="205"/>
        <v>NA</v>
      </c>
      <c r="K386" s="19"/>
      <c r="L386" s="8" t="str">
        <f t="shared" si="180"/>
        <v>NA</v>
      </c>
      <c r="M386" s="8" t="str">
        <f t="shared" si="206"/>
        <v>NA</v>
      </c>
      <c r="N386" s="15" t="str">
        <f t="shared" si="196"/>
        <v>NA</v>
      </c>
      <c r="O386" s="14" t="str">
        <f t="shared" si="207"/>
        <v>NA</v>
      </c>
      <c r="P386" s="8" t="str">
        <f t="shared" si="197"/>
        <v>NA</v>
      </c>
      <c r="Q386" s="13">
        <f t="shared" si="202"/>
        <v>376</v>
      </c>
      <c r="R386" s="10">
        <v>1543.4524126080494</v>
      </c>
      <c r="S386" s="12">
        <f t="shared" si="203"/>
        <v>-0.032000000000000015</v>
      </c>
      <c r="T386" s="11">
        <f t="shared" si="198"/>
        <v>42845089.70941597</v>
      </c>
      <c r="U386" s="11">
        <f t="shared" si="208"/>
        <v>46064747.595012315</v>
      </c>
      <c r="V386" s="11">
        <f t="shared" si="199"/>
        <v>1000</v>
      </c>
      <c r="W386" s="11">
        <f t="shared" si="200"/>
        <v>1568667.8108168384</v>
      </c>
      <c r="X386" s="10">
        <f t="shared" si="181"/>
        <v>0.647898174139525</v>
      </c>
      <c r="Y386" s="10">
        <f t="shared" si="209"/>
        <v>29845.913757180744</v>
      </c>
      <c r="AA386" s="11">
        <f t="shared" si="182"/>
        <v>5000</v>
      </c>
      <c r="AB386" s="11">
        <f t="shared" si="210"/>
        <v>1885000</v>
      </c>
      <c r="AC386" s="24"/>
      <c r="AD386" s="26" t="str">
        <f t="shared" si="183"/>
        <v>NA</v>
      </c>
      <c r="AE386" s="26" t="str">
        <f t="shared" si="184"/>
        <v>NA</v>
      </c>
      <c r="AF386" s="26" t="str">
        <f t="shared" si="185"/>
        <v>NA</v>
      </c>
      <c r="AG386" s="26">
        <f t="shared" si="186"/>
        <v>0</v>
      </c>
      <c r="AH386" s="26">
        <f t="shared" si="187"/>
        <v>0</v>
      </c>
      <c r="AI386" s="26">
        <f t="shared" si="188"/>
        <v>0</v>
      </c>
      <c r="AJ386" s="26">
        <f t="shared" si="189"/>
        <v>0</v>
      </c>
      <c r="AK386" s="26">
        <f t="shared" si="190"/>
        <v>0</v>
      </c>
      <c r="AL386" s="26">
        <f t="shared" si="191"/>
        <v>0</v>
      </c>
      <c r="AM386" s="26">
        <f t="shared" si="192"/>
        <v>0</v>
      </c>
    </row>
    <row r="387" spans="1:39" ht="14.25">
      <c r="A387" s="33">
        <f t="shared" si="201"/>
        <v>378</v>
      </c>
      <c r="B387">
        <v>1569.691103622386</v>
      </c>
      <c r="C387" s="6" t="str">
        <f t="shared" si="177"/>
        <v>NA</v>
      </c>
      <c r="D387" s="7" t="str">
        <f t="shared" si="193"/>
        <v>NA</v>
      </c>
      <c r="E387" s="8" t="str">
        <f t="shared" si="178"/>
        <v>NA</v>
      </c>
      <c r="F387" s="8" t="str">
        <f t="shared" si="194"/>
        <v>NA</v>
      </c>
      <c r="G387" s="8" t="str">
        <f t="shared" si="179"/>
        <v>NA</v>
      </c>
      <c r="H387" s="8" t="str">
        <f t="shared" si="204"/>
        <v>NA</v>
      </c>
      <c r="I387" s="15" t="str">
        <f t="shared" si="195"/>
        <v>NA</v>
      </c>
      <c r="J387" s="15" t="str">
        <f t="shared" si="205"/>
        <v>NA</v>
      </c>
      <c r="K387" s="19"/>
      <c r="L387" s="8" t="str">
        <f t="shared" si="180"/>
        <v>NA</v>
      </c>
      <c r="M387" s="8" t="str">
        <f t="shared" si="206"/>
        <v>NA</v>
      </c>
      <c r="N387" s="15" t="str">
        <f t="shared" si="196"/>
        <v>NA</v>
      </c>
      <c r="O387" s="14" t="str">
        <f t="shared" si="207"/>
        <v>NA</v>
      </c>
      <c r="P387" s="8" t="str">
        <f t="shared" si="197"/>
        <v>NA</v>
      </c>
      <c r="Q387" s="13">
        <f t="shared" si="202"/>
        <v>377</v>
      </c>
      <c r="R387" s="10">
        <v>1569.691103622386</v>
      </c>
      <c r="S387" s="12">
        <f t="shared" si="203"/>
        <v>0.016999999999999852</v>
      </c>
      <c r="T387" s="11">
        <f t="shared" si="198"/>
        <v>43385715.83078367</v>
      </c>
      <c r="U387" s="11">
        <f t="shared" si="208"/>
        <v>46848865.30412752</v>
      </c>
      <c r="V387" s="11">
        <f t="shared" si="199"/>
        <v>1000</v>
      </c>
      <c r="W387" s="11">
        <f t="shared" si="200"/>
        <v>1569667.8108168384</v>
      </c>
      <c r="X387" s="10">
        <f t="shared" si="181"/>
        <v>0.6370680178363078</v>
      </c>
      <c r="Y387" s="10">
        <f t="shared" si="209"/>
        <v>29846.55082519858</v>
      </c>
      <c r="AA387" s="11">
        <f t="shared" si="182"/>
        <v>5000</v>
      </c>
      <c r="AB387" s="11">
        <f t="shared" si="210"/>
        <v>1890000</v>
      </c>
      <c r="AC387" s="24"/>
      <c r="AD387" s="26" t="str">
        <f t="shared" si="183"/>
        <v>NA</v>
      </c>
      <c r="AE387" s="26" t="str">
        <f t="shared" si="184"/>
        <v>NA</v>
      </c>
      <c r="AF387" s="26" t="str">
        <f t="shared" si="185"/>
        <v>NA</v>
      </c>
      <c r="AG387" s="26">
        <f t="shared" si="186"/>
        <v>0</v>
      </c>
      <c r="AH387" s="26">
        <f t="shared" si="187"/>
        <v>0</v>
      </c>
      <c r="AI387" s="26">
        <f t="shared" si="188"/>
        <v>0</v>
      </c>
      <c r="AJ387" s="26">
        <f t="shared" si="189"/>
        <v>0</v>
      </c>
      <c r="AK387" s="26">
        <f t="shared" si="190"/>
        <v>0</v>
      </c>
      <c r="AL387" s="26">
        <f t="shared" si="191"/>
        <v>0</v>
      </c>
      <c r="AM387" s="26">
        <f t="shared" si="192"/>
        <v>0</v>
      </c>
    </row>
    <row r="388" spans="1:39" ht="14.25">
      <c r="A388" s="33">
        <f t="shared" si="201"/>
        <v>379</v>
      </c>
      <c r="B388">
        <v>1516.3216060992247</v>
      </c>
      <c r="C388" s="6" t="str">
        <f t="shared" si="177"/>
        <v>NA</v>
      </c>
      <c r="D388" s="7" t="str">
        <f t="shared" si="193"/>
        <v>NA</v>
      </c>
      <c r="E388" s="8" t="str">
        <f t="shared" si="178"/>
        <v>NA</v>
      </c>
      <c r="F388" s="8" t="str">
        <f t="shared" si="194"/>
        <v>NA</v>
      </c>
      <c r="G388" s="8" t="str">
        <f t="shared" si="179"/>
        <v>NA</v>
      </c>
      <c r="H388" s="8" t="str">
        <f t="shared" si="204"/>
        <v>NA</v>
      </c>
      <c r="I388" s="15" t="str">
        <f t="shared" si="195"/>
        <v>NA</v>
      </c>
      <c r="J388" s="15" t="str">
        <f t="shared" si="205"/>
        <v>NA</v>
      </c>
      <c r="K388" s="19"/>
      <c r="L388" s="8" t="str">
        <f t="shared" si="180"/>
        <v>NA</v>
      </c>
      <c r="M388" s="8" t="str">
        <f t="shared" si="206"/>
        <v>NA</v>
      </c>
      <c r="N388" s="15" t="str">
        <f t="shared" si="196"/>
        <v>NA</v>
      </c>
      <c r="O388" s="14" t="str">
        <f t="shared" si="207"/>
        <v>NA</v>
      </c>
      <c r="P388" s="8" t="str">
        <f t="shared" si="197"/>
        <v>NA</v>
      </c>
      <c r="Q388" s="13">
        <f t="shared" si="202"/>
        <v>378</v>
      </c>
      <c r="R388" s="10">
        <v>1516.3216060992247</v>
      </c>
      <c r="S388" s="12">
        <f t="shared" si="203"/>
        <v>-0.03400000000000009</v>
      </c>
      <c r="T388" s="11">
        <f t="shared" si="198"/>
        <v>43933099.778668486</v>
      </c>
      <c r="U388" s="11">
        <f t="shared" si="208"/>
        <v>45256969.88378718</v>
      </c>
      <c r="V388" s="11">
        <f t="shared" si="199"/>
        <v>1000</v>
      </c>
      <c r="W388" s="11">
        <f t="shared" si="200"/>
        <v>1570667.8108168384</v>
      </c>
      <c r="X388" s="10">
        <f t="shared" si="181"/>
        <v>0.6594907016939006</v>
      </c>
      <c r="Y388" s="10">
        <f t="shared" si="209"/>
        <v>29847.210315900276</v>
      </c>
      <c r="AA388" s="11">
        <f t="shared" si="182"/>
        <v>5000</v>
      </c>
      <c r="AB388" s="11">
        <f t="shared" si="210"/>
        <v>1895000</v>
      </c>
      <c r="AC388" s="24"/>
      <c r="AD388" s="26" t="str">
        <f t="shared" si="183"/>
        <v>NA</v>
      </c>
      <c r="AE388" s="26" t="str">
        <f t="shared" si="184"/>
        <v>NA</v>
      </c>
      <c r="AF388" s="26" t="str">
        <f t="shared" si="185"/>
        <v>NA</v>
      </c>
      <c r="AG388" s="26">
        <f t="shared" si="186"/>
        <v>0</v>
      </c>
      <c r="AH388" s="26">
        <f t="shared" si="187"/>
        <v>0</v>
      </c>
      <c r="AI388" s="26">
        <f t="shared" si="188"/>
        <v>0</v>
      </c>
      <c r="AJ388" s="26">
        <f t="shared" si="189"/>
        <v>0</v>
      </c>
      <c r="AK388" s="26">
        <f t="shared" si="190"/>
        <v>0</v>
      </c>
      <c r="AL388" s="26">
        <f t="shared" si="191"/>
        <v>0</v>
      </c>
      <c r="AM388" s="26">
        <f t="shared" si="192"/>
        <v>0</v>
      </c>
    </row>
    <row r="389" spans="1:39" ht="14.25">
      <c r="A389" s="33">
        <f t="shared" si="201"/>
        <v>380</v>
      </c>
      <c r="B389">
        <v>1388.9505911868898</v>
      </c>
      <c r="C389" s="6" t="str">
        <f t="shared" si="177"/>
        <v>NA</v>
      </c>
      <c r="D389" s="7" t="str">
        <f t="shared" si="193"/>
        <v>NA</v>
      </c>
      <c r="E389" s="8" t="str">
        <f t="shared" si="178"/>
        <v>NA</v>
      </c>
      <c r="F389" s="8" t="str">
        <f t="shared" si="194"/>
        <v>NA</v>
      </c>
      <c r="G389" s="8" t="str">
        <f t="shared" si="179"/>
        <v>NA</v>
      </c>
      <c r="H389" s="8" t="str">
        <f t="shared" si="204"/>
        <v>NA</v>
      </c>
      <c r="I389" s="15" t="str">
        <f t="shared" si="195"/>
        <v>NA</v>
      </c>
      <c r="J389" s="15" t="str">
        <f t="shared" si="205"/>
        <v>NA</v>
      </c>
      <c r="K389" s="19"/>
      <c r="L389" s="8" t="str">
        <f t="shared" si="180"/>
        <v>NA</v>
      </c>
      <c r="M389" s="8" t="str">
        <f t="shared" si="206"/>
        <v>NA</v>
      </c>
      <c r="N389" s="15" t="str">
        <f t="shared" si="196"/>
        <v>NA</v>
      </c>
      <c r="O389" s="14" t="str">
        <f t="shared" si="207"/>
        <v>NA</v>
      </c>
      <c r="P389" s="8" t="str">
        <f t="shared" si="197"/>
        <v>NA</v>
      </c>
      <c r="Q389" s="13">
        <f t="shared" si="202"/>
        <v>379</v>
      </c>
      <c r="R389" s="10">
        <v>1388.9505911868898</v>
      </c>
      <c r="S389" s="12">
        <f t="shared" si="203"/>
        <v>-0.084</v>
      </c>
      <c r="T389" s="11">
        <f t="shared" si="198"/>
        <v>44487326.025901824</v>
      </c>
      <c r="U389" s="11">
        <f t="shared" si="208"/>
        <v>41456300.41354906</v>
      </c>
      <c r="V389" s="11">
        <f t="shared" si="199"/>
        <v>15000</v>
      </c>
      <c r="W389" s="11">
        <f t="shared" si="200"/>
        <v>1585667.8108168384</v>
      </c>
      <c r="X389" s="10">
        <f t="shared" si="181"/>
        <v>10.799520224245097</v>
      </c>
      <c r="Y389" s="10">
        <f t="shared" si="209"/>
        <v>29858.009836124522</v>
      </c>
      <c r="AA389" s="11">
        <f t="shared" si="182"/>
        <v>5000</v>
      </c>
      <c r="AB389" s="11">
        <f t="shared" si="210"/>
        <v>1900000</v>
      </c>
      <c r="AC389" s="24"/>
      <c r="AD389" s="26" t="str">
        <f t="shared" si="183"/>
        <v>NA</v>
      </c>
      <c r="AE389" s="26" t="str">
        <f t="shared" si="184"/>
        <v>NA</v>
      </c>
      <c r="AF389" s="26" t="str">
        <f t="shared" si="185"/>
        <v>NA</v>
      </c>
      <c r="AG389" s="26">
        <f t="shared" si="186"/>
        <v>0</v>
      </c>
      <c r="AH389" s="26">
        <f t="shared" si="187"/>
        <v>0</v>
      </c>
      <c r="AI389" s="26">
        <f t="shared" si="188"/>
        <v>0</v>
      </c>
      <c r="AJ389" s="26">
        <f t="shared" si="189"/>
        <v>0</v>
      </c>
      <c r="AK389" s="26">
        <f t="shared" si="190"/>
        <v>0</v>
      </c>
      <c r="AL389" s="26">
        <f t="shared" si="191"/>
        <v>0</v>
      </c>
      <c r="AM389" s="26">
        <f t="shared" si="192"/>
        <v>0</v>
      </c>
    </row>
    <row r="390" spans="1:39" ht="14.25">
      <c r="A390" s="33">
        <f t="shared" si="201"/>
        <v>381</v>
      </c>
      <c r="B390">
        <v>1370.8942335014603</v>
      </c>
      <c r="C390" s="6" t="str">
        <f t="shared" si="177"/>
        <v>NA</v>
      </c>
      <c r="D390" s="7" t="str">
        <f t="shared" si="193"/>
        <v>NA</v>
      </c>
      <c r="E390" s="8" t="str">
        <f t="shared" si="178"/>
        <v>NA</v>
      </c>
      <c r="F390" s="8" t="str">
        <f t="shared" si="194"/>
        <v>NA</v>
      </c>
      <c r="G390" s="8" t="str">
        <f t="shared" si="179"/>
        <v>NA</v>
      </c>
      <c r="H390" s="8" t="str">
        <f t="shared" si="204"/>
        <v>NA</v>
      </c>
      <c r="I390" s="15" t="str">
        <f t="shared" si="195"/>
        <v>NA</v>
      </c>
      <c r="J390" s="15" t="str">
        <f t="shared" si="205"/>
        <v>NA</v>
      </c>
      <c r="K390" s="19"/>
      <c r="L390" s="8" t="str">
        <f t="shared" si="180"/>
        <v>NA</v>
      </c>
      <c r="M390" s="8" t="str">
        <f t="shared" si="206"/>
        <v>NA</v>
      </c>
      <c r="N390" s="15" t="str">
        <f t="shared" si="196"/>
        <v>NA</v>
      </c>
      <c r="O390" s="14" t="str">
        <f t="shared" si="207"/>
        <v>NA</v>
      </c>
      <c r="P390" s="8" t="str">
        <f t="shared" si="197"/>
        <v>NA</v>
      </c>
      <c r="Q390" s="13">
        <f t="shared" si="202"/>
        <v>380</v>
      </c>
      <c r="R390" s="10">
        <v>1370.8942335014603</v>
      </c>
      <c r="S390" s="12">
        <f t="shared" si="203"/>
        <v>-0.012999999999999933</v>
      </c>
      <c r="T390" s="11">
        <f t="shared" si="198"/>
        <v>45048480.10122559</v>
      </c>
      <c r="U390" s="11">
        <f t="shared" si="208"/>
        <v>40932173.50817292</v>
      </c>
      <c r="V390" s="11">
        <f t="shared" si="199"/>
        <v>15000</v>
      </c>
      <c r="W390" s="11">
        <f t="shared" si="200"/>
        <v>1600667.8108168384</v>
      </c>
      <c r="X390" s="10">
        <f t="shared" si="181"/>
        <v>10.941763145131809</v>
      </c>
      <c r="Y390" s="10">
        <f t="shared" si="209"/>
        <v>29868.951599269654</v>
      </c>
      <c r="AA390" s="11">
        <f t="shared" si="182"/>
        <v>5000</v>
      </c>
      <c r="AB390" s="11">
        <f t="shared" si="210"/>
        <v>1905000</v>
      </c>
      <c r="AC390" s="24"/>
      <c r="AD390" s="26" t="str">
        <f t="shared" si="183"/>
        <v>NA</v>
      </c>
      <c r="AE390" s="26" t="str">
        <f t="shared" si="184"/>
        <v>NA</v>
      </c>
      <c r="AF390" s="26" t="str">
        <f t="shared" si="185"/>
        <v>NA</v>
      </c>
      <c r="AG390" s="26">
        <f t="shared" si="186"/>
        <v>0</v>
      </c>
      <c r="AH390" s="26">
        <f t="shared" si="187"/>
        <v>0</v>
      </c>
      <c r="AI390" s="26">
        <f t="shared" si="188"/>
        <v>0</v>
      </c>
      <c r="AJ390" s="26">
        <f t="shared" si="189"/>
        <v>0</v>
      </c>
      <c r="AK390" s="26">
        <f t="shared" si="190"/>
        <v>0</v>
      </c>
      <c r="AL390" s="26">
        <f t="shared" si="191"/>
        <v>0</v>
      </c>
      <c r="AM390" s="26">
        <f t="shared" si="192"/>
        <v>0</v>
      </c>
    </row>
    <row r="391" spans="1:39" ht="14.25">
      <c r="A391" s="33">
        <f t="shared" si="201"/>
        <v>382</v>
      </c>
      <c r="B391">
        <v>1475.0821952475715</v>
      </c>
      <c r="C391" s="6" t="str">
        <f t="shared" si="177"/>
        <v>NA</v>
      </c>
      <c r="D391" s="7" t="str">
        <f t="shared" si="193"/>
        <v>NA</v>
      </c>
      <c r="E391" s="8" t="str">
        <f t="shared" si="178"/>
        <v>NA</v>
      </c>
      <c r="F391" s="8" t="str">
        <f t="shared" si="194"/>
        <v>NA</v>
      </c>
      <c r="G391" s="8" t="str">
        <f t="shared" si="179"/>
        <v>NA</v>
      </c>
      <c r="H391" s="8" t="str">
        <f t="shared" si="204"/>
        <v>NA</v>
      </c>
      <c r="I391" s="15" t="str">
        <f t="shared" si="195"/>
        <v>NA</v>
      </c>
      <c r="J391" s="15" t="str">
        <f t="shared" si="205"/>
        <v>NA</v>
      </c>
      <c r="K391" s="19"/>
      <c r="L391" s="8" t="str">
        <f t="shared" si="180"/>
        <v>NA</v>
      </c>
      <c r="M391" s="8" t="str">
        <f t="shared" si="206"/>
        <v>NA</v>
      </c>
      <c r="N391" s="15" t="str">
        <f t="shared" si="196"/>
        <v>NA</v>
      </c>
      <c r="O391" s="14" t="str">
        <f t="shared" si="207"/>
        <v>NA</v>
      </c>
      <c r="P391" s="8" t="str">
        <f t="shared" si="197"/>
        <v>NA</v>
      </c>
      <c r="Q391" s="13">
        <f t="shared" si="202"/>
        <v>381</v>
      </c>
      <c r="R391" s="10">
        <v>1475.0821952475715</v>
      </c>
      <c r="S391" s="12">
        <f t="shared" si="203"/>
        <v>0.0760000000000001</v>
      </c>
      <c r="T391" s="11">
        <f t="shared" si="198"/>
        <v>45616648.60249092</v>
      </c>
      <c r="U391" s="11">
        <f t="shared" si="208"/>
        <v>44059158.694794066</v>
      </c>
      <c r="V391" s="11">
        <f t="shared" si="199"/>
        <v>15000</v>
      </c>
      <c r="W391" s="11">
        <f t="shared" si="200"/>
        <v>1615667.8108168384</v>
      </c>
      <c r="X391" s="10">
        <f t="shared" si="181"/>
        <v>10.168924856070454</v>
      </c>
      <c r="Y391" s="10">
        <f t="shared" si="209"/>
        <v>29879.120524125723</v>
      </c>
      <c r="AA391" s="11">
        <f t="shared" si="182"/>
        <v>5000</v>
      </c>
      <c r="AB391" s="11">
        <f t="shared" si="210"/>
        <v>1910000</v>
      </c>
      <c r="AC391" s="24"/>
      <c r="AD391" s="26" t="str">
        <f t="shared" si="183"/>
        <v>NA</v>
      </c>
      <c r="AE391" s="26" t="str">
        <f t="shared" si="184"/>
        <v>NA</v>
      </c>
      <c r="AF391" s="26" t="str">
        <f t="shared" si="185"/>
        <v>NA</v>
      </c>
      <c r="AG391" s="26">
        <f t="shared" si="186"/>
        <v>0</v>
      </c>
      <c r="AH391" s="26">
        <f t="shared" si="187"/>
        <v>0</v>
      </c>
      <c r="AI391" s="26">
        <f t="shared" si="188"/>
        <v>0</v>
      </c>
      <c r="AJ391" s="26">
        <f t="shared" si="189"/>
        <v>0</v>
      </c>
      <c r="AK391" s="26">
        <f t="shared" si="190"/>
        <v>0</v>
      </c>
      <c r="AL391" s="26">
        <f t="shared" si="191"/>
        <v>0</v>
      </c>
      <c r="AM391" s="26">
        <f t="shared" si="192"/>
        <v>0</v>
      </c>
    </row>
    <row r="392" spans="1:39" ht="14.25">
      <c r="A392" s="33">
        <f t="shared" si="201"/>
        <v>383</v>
      </c>
      <c r="B392">
        <v>1343.7998798705376</v>
      </c>
      <c r="C392" s="6" t="str">
        <f t="shared" si="177"/>
        <v>NA</v>
      </c>
      <c r="D392" s="7" t="str">
        <f t="shared" si="193"/>
        <v>NA</v>
      </c>
      <c r="E392" s="8" t="str">
        <f t="shared" si="178"/>
        <v>NA</v>
      </c>
      <c r="F392" s="8" t="str">
        <f t="shared" si="194"/>
        <v>NA</v>
      </c>
      <c r="G392" s="8" t="str">
        <f t="shared" si="179"/>
        <v>NA</v>
      </c>
      <c r="H392" s="8" t="str">
        <f t="shared" si="204"/>
        <v>NA</v>
      </c>
      <c r="I392" s="15" t="str">
        <f t="shared" si="195"/>
        <v>NA</v>
      </c>
      <c r="J392" s="15" t="str">
        <f t="shared" si="205"/>
        <v>NA</v>
      </c>
      <c r="K392" s="19"/>
      <c r="L392" s="8" t="str">
        <f t="shared" si="180"/>
        <v>NA</v>
      </c>
      <c r="M392" s="8" t="str">
        <f t="shared" si="206"/>
        <v>NA</v>
      </c>
      <c r="N392" s="15" t="str">
        <f t="shared" si="196"/>
        <v>NA</v>
      </c>
      <c r="O392" s="14" t="str">
        <f t="shared" si="207"/>
        <v>NA</v>
      </c>
      <c r="P392" s="8" t="str">
        <f t="shared" si="197"/>
        <v>NA</v>
      </c>
      <c r="Q392" s="13">
        <f t="shared" si="202"/>
        <v>382</v>
      </c>
      <c r="R392" s="10">
        <v>1343.7998798705376</v>
      </c>
      <c r="S392" s="12">
        <f t="shared" si="203"/>
        <v>-0.08900000000000004</v>
      </c>
      <c r="T392" s="11">
        <f t="shared" si="198"/>
        <v>46191919.21002206</v>
      </c>
      <c r="U392" s="11">
        <f t="shared" si="208"/>
        <v>40151558.57095739</v>
      </c>
      <c r="V392" s="11">
        <f t="shared" si="199"/>
        <v>15000</v>
      </c>
      <c r="W392" s="11">
        <f t="shared" si="200"/>
        <v>1630667.8108168384</v>
      </c>
      <c r="X392" s="10">
        <f t="shared" si="181"/>
        <v>11.162376351339686</v>
      </c>
      <c r="Y392" s="10">
        <f t="shared" si="209"/>
        <v>29890.28290047706</v>
      </c>
      <c r="AA392" s="11">
        <f t="shared" si="182"/>
        <v>5000</v>
      </c>
      <c r="AB392" s="11">
        <f t="shared" si="210"/>
        <v>1915000</v>
      </c>
      <c r="AC392" s="24"/>
      <c r="AD392" s="26" t="str">
        <f t="shared" si="183"/>
        <v>NA</v>
      </c>
      <c r="AE392" s="26" t="str">
        <f t="shared" si="184"/>
        <v>NA</v>
      </c>
      <c r="AF392" s="26" t="str">
        <f t="shared" si="185"/>
        <v>NA</v>
      </c>
      <c r="AG392" s="26">
        <f t="shared" si="186"/>
        <v>0</v>
      </c>
      <c r="AH392" s="26">
        <f t="shared" si="187"/>
        <v>0</v>
      </c>
      <c r="AI392" s="26">
        <f t="shared" si="188"/>
        <v>0</v>
      </c>
      <c r="AJ392" s="26">
        <f t="shared" si="189"/>
        <v>0</v>
      </c>
      <c r="AK392" s="26">
        <f t="shared" si="190"/>
        <v>0</v>
      </c>
      <c r="AL392" s="26">
        <f t="shared" si="191"/>
        <v>0</v>
      </c>
      <c r="AM392" s="26">
        <f t="shared" si="192"/>
        <v>0</v>
      </c>
    </row>
    <row r="393" spans="1:39" ht="14.25">
      <c r="A393" s="33">
        <f t="shared" si="201"/>
        <v>384</v>
      </c>
      <c r="B393">
        <v>1288.7040847958456</v>
      </c>
      <c r="C393" s="6" t="str">
        <f t="shared" si="177"/>
        <v>NA</v>
      </c>
      <c r="D393" s="7" t="str">
        <f t="shared" si="193"/>
        <v>NA</v>
      </c>
      <c r="E393" s="8" t="str">
        <f t="shared" si="178"/>
        <v>NA</v>
      </c>
      <c r="F393" s="8" t="str">
        <f t="shared" si="194"/>
        <v>NA</v>
      </c>
      <c r="G393" s="8" t="str">
        <f t="shared" si="179"/>
        <v>NA</v>
      </c>
      <c r="H393" s="8" t="str">
        <f t="shared" si="204"/>
        <v>NA</v>
      </c>
      <c r="I393" s="15" t="str">
        <f t="shared" si="195"/>
        <v>NA</v>
      </c>
      <c r="J393" s="15" t="str">
        <f t="shared" si="205"/>
        <v>NA</v>
      </c>
      <c r="K393" s="19"/>
      <c r="L393" s="8" t="str">
        <f t="shared" si="180"/>
        <v>NA</v>
      </c>
      <c r="M393" s="8" t="str">
        <f t="shared" si="206"/>
        <v>NA</v>
      </c>
      <c r="N393" s="15" t="str">
        <f t="shared" si="196"/>
        <v>NA</v>
      </c>
      <c r="O393" s="14" t="str">
        <f t="shared" si="207"/>
        <v>NA</v>
      </c>
      <c r="P393" s="8" t="str">
        <f t="shared" si="197"/>
        <v>NA</v>
      </c>
      <c r="Q393" s="13">
        <f t="shared" si="202"/>
        <v>383</v>
      </c>
      <c r="R393" s="10">
        <v>1288.7040847958456</v>
      </c>
      <c r="S393" s="12">
        <f t="shared" si="203"/>
        <v>-0.04099999999999995</v>
      </c>
      <c r="T393" s="11">
        <f t="shared" si="198"/>
        <v>46774380.70014733</v>
      </c>
      <c r="U393" s="11">
        <f t="shared" si="208"/>
        <v>38519729.66954814</v>
      </c>
      <c r="V393" s="11">
        <f t="shared" si="199"/>
        <v>15000</v>
      </c>
      <c r="W393" s="11">
        <f t="shared" si="200"/>
        <v>1645667.8108168384</v>
      </c>
      <c r="X393" s="10">
        <f t="shared" si="181"/>
        <v>11.639599949259319</v>
      </c>
      <c r="Y393" s="10">
        <f t="shared" si="209"/>
        <v>29901.92250042632</v>
      </c>
      <c r="AA393" s="11">
        <f t="shared" si="182"/>
        <v>5000</v>
      </c>
      <c r="AB393" s="11">
        <f t="shared" si="210"/>
        <v>1920000</v>
      </c>
      <c r="AC393" s="24"/>
      <c r="AD393" s="26" t="str">
        <f t="shared" si="183"/>
        <v>NA</v>
      </c>
      <c r="AE393" s="26" t="str">
        <f t="shared" si="184"/>
        <v>NA</v>
      </c>
      <c r="AF393" s="26" t="str">
        <f t="shared" si="185"/>
        <v>NA</v>
      </c>
      <c r="AG393" s="26">
        <f t="shared" si="186"/>
        <v>0</v>
      </c>
      <c r="AH393" s="26">
        <f t="shared" si="187"/>
        <v>0</v>
      </c>
      <c r="AI393" s="26">
        <f t="shared" si="188"/>
        <v>0</v>
      </c>
      <c r="AJ393" s="26">
        <f t="shared" si="189"/>
        <v>0</v>
      </c>
      <c r="AK393" s="26">
        <f t="shared" si="190"/>
        <v>0</v>
      </c>
      <c r="AL393" s="26">
        <f t="shared" si="191"/>
        <v>0</v>
      </c>
      <c r="AM393" s="26">
        <f t="shared" si="192"/>
        <v>0</v>
      </c>
    </row>
    <row r="394" spans="1:39" ht="14.25">
      <c r="A394" s="33">
        <f t="shared" si="201"/>
        <v>385</v>
      </c>
      <c r="B394">
        <v>1433.0389422929804</v>
      </c>
      <c r="C394" s="6" t="str">
        <f aca="true" t="shared" si="211" ref="C394:C405">IF(AND(A394&gt;=startm,A394&lt;=endm),A394-startm,"NA")</f>
        <v>NA</v>
      </c>
      <c r="D394" s="7" t="str">
        <f t="shared" si="193"/>
        <v>NA</v>
      </c>
      <c r="E394" s="8" t="str">
        <f aca="true" t="shared" si="212" ref="E394:E405">IF(C394="NA","NA",IF(C394=0,typical,(1+return/12)*typical*((1+return/12)^C394-1)/(return/12)))</f>
        <v>NA</v>
      </c>
      <c r="F394" s="8" t="str">
        <f t="shared" si="194"/>
        <v>NA</v>
      </c>
      <c r="G394" s="8" t="str">
        <f aca="true" t="shared" si="213" ref="G394:G405">IF(C394="NA","NA",IF(C394=0,typical,IF((F394-E394)&gt;0,IF(typical-(F394-E394)&lt;min,min,typical-(F394-E394)),IF((F394-E394)&lt;0,IF(typical-(F394-E394)&gt;max,max,typical-(F394-E394)),IF((E394-F394)=0,min,)))))</f>
        <v>NA</v>
      </c>
      <c r="H394" s="8" t="str">
        <f t="shared" si="204"/>
        <v>NA</v>
      </c>
      <c r="I394" s="15" t="str">
        <f t="shared" si="195"/>
        <v>NA</v>
      </c>
      <c r="J394" s="15" t="str">
        <f t="shared" si="205"/>
        <v>NA</v>
      </c>
      <c r="K394" s="19"/>
      <c r="L394" s="8" t="str">
        <f aca="true" t="shared" si="214" ref="L394:L405">IF(C394="NA","NA",typical)</f>
        <v>NA</v>
      </c>
      <c r="M394" s="8" t="str">
        <f t="shared" si="206"/>
        <v>NA</v>
      </c>
      <c r="N394" s="15" t="str">
        <f t="shared" si="196"/>
        <v>NA</v>
      </c>
      <c r="O394" s="14" t="str">
        <f t="shared" si="207"/>
        <v>NA</v>
      </c>
      <c r="P394" s="8" t="str">
        <f t="shared" si="197"/>
        <v>NA</v>
      </c>
      <c r="Q394" s="13">
        <f t="shared" si="202"/>
        <v>384</v>
      </c>
      <c r="R394" s="10">
        <v>1433.0389422929804</v>
      </c>
      <c r="S394" s="12">
        <f t="shared" si="203"/>
        <v>0.11200000000000013</v>
      </c>
      <c r="T394" s="11">
        <f t="shared" si="198"/>
        <v>47364122.95889917</v>
      </c>
      <c r="U394" s="11">
        <f t="shared" si="208"/>
        <v>42850619.392537534</v>
      </c>
      <c r="V394" s="11">
        <f t="shared" si="199"/>
        <v>15000</v>
      </c>
      <c r="W394" s="11">
        <f t="shared" si="200"/>
        <v>1660667.8108168384</v>
      </c>
      <c r="X394" s="10">
        <f aca="true" t="shared" si="215" ref="X394:X405">V394/R394</f>
        <v>10.467266141420248</v>
      </c>
      <c r="Y394" s="10">
        <f t="shared" si="209"/>
        <v>29912.38976656774</v>
      </c>
      <c r="AA394" s="11">
        <f aca="true" t="shared" si="216" ref="AA394:AA405">typical</f>
        <v>5000</v>
      </c>
      <c r="AB394" s="11">
        <f t="shared" si="210"/>
        <v>1925000</v>
      </c>
      <c r="AC394" s="24"/>
      <c r="AD394" s="26" t="str">
        <f aca="true" t="shared" si="217" ref="AD394:AD405">IF(A394=endm,E394,IF(C394="NA","NA",-typical))</f>
        <v>NA</v>
      </c>
      <c r="AE394" s="26" t="str">
        <f aca="true" t="shared" si="218" ref="AE394:AE405">IF(A394=endm,P394,IF(C394="NA","NA",-typical))</f>
        <v>NA</v>
      </c>
      <c r="AF394" s="26" t="str">
        <f aca="true" t="shared" si="219" ref="AF394:AF405">IF(A394=endm,F394,IF(C394="NA","NA",-G394))</f>
        <v>NA</v>
      </c>
      <c r="AG394" s="26">
        <f aca="true" t="shared" si="220" ref="AG394:AG405">IF(A394=endm,O394,0)</f>
        <v>0</v>
      </c>
      <c r="AH394" s="26">
        <f aca="true" t="shared" si="221" ref="AH394:AH405">IF(A394=endm,J394,0)</f>
        <v>0</v>
      </c>
      <c r="AI394" s="26">
        <f aca="true" t="shared" si="222" ref="AI394:AI405">IF(A394=endm,E394,0)</f>
        <v>0</v>
      </c>
      <c r="AJ394" s="26">
        <f aca="true" t="shared" si="223" ref="AJ394:AJ405">IF(A394=endm,P394,0)</f>
        <v>0</v>
      </c>
      <c r="AK394" s="26">
        <f aca="true" t="shared" si="224" ref="AK394:AK405">IF(A394=endm,F394,0)</f>
        <v>0</v>
      </c>
      <c r="AL394" s="26">
        <f aca="true" t="shared" si="225" ref="AL394:AL405">IF(A394=endm,M394,0)</f>
        <v>0</v>
      </c>
      <c r="AM394" s="26">
        <f aca="true" t="shared" si="226" ref="AM394:AM405">IF(A394=endm,H394,0)</f>
        <v>0</v>
      </c>
    </row>
    <row r="395" spans="1:39" ht="14.25">
      <c r="A395" s="33">
        <f t="shared" si="201"/>
        <v>386</v>
      </c>
      <c r="B395">
        <v>1480.3292273886486</v>
      </c>
      <c r="C395" s="6" t="str">
        <f t="shared" si="211"/>
        <v>NA</v>
      </c>
      <c r="D395" s="7" t="str">
        <f aca="true" t="shared" si="227" ref="D395:D405">IF(C395="NA","NA",IF(C395=0,0,(B395-B394)/B394))</f>
        <v>NA</v>
      </c>
      <c r="E395" s="8" t="str">
        <f t="shared" si="212"/>
        <v>NA</v>
      </c>
      <c r="F395" s="8" t="str">
        <f aca="true" t="shared" si="228" ref="F395:F405">IF(C395="NA","NA",IF(C395=0,typical,(F394+IF(V394=typical,0,V394))*(1+D395)))</f>
        <v>NA</v>
      </c>
      <c r="G395" s="8" t="str">
        <f t="shared" si="213"/>
        <v>NA</v>
      </c>
      <c r="H395" s="8" t="str">
        <f t="shared" si="204"/>
        <v>NA</v>
      </c>
      <c r="I395" s="15" t="str">
        <f aca="true" t="shared" si="229" ref="I395:I405">IF(C395="NA","NA",G395/B395)</f>
        <v>NA</v>
      </c>
      <c r="J395" s="15" t="str">
        <f t="shared" si="205"/>
        <v>NA</v>
      </c>
      <c r="K395" s="19"/>
      <c r="L395" s="8" t="str">
        <f t="shared" si="214"/>
        <v>NA</v>
      </c>
      <c r="M395" s="8" t="str">
        <f t="shared" si="206"/>
        <v>NA</v>
      </c>
      <c r="N395" s="15" t="str">
        <f aca="true" t="shared" si="230" ref="N395:N405">IF(C395="NA","NA",L395/B395)</f>
        <v>NA</v>
      </c>
      <c r="O395" s="14" t="str">
        <f t="shared" si="207"/>
        <v>NA</v>
      </c>
      <c r="P395" s="8" t="str">
        <f aca="true" t="shared" si="231" ref="P395:P405">IF(C395="NA","NA",O395*B395)</f>
        <v>NA</v>
      </c>
      <c r="Q395" s="13">
        <f t="shared" si="202"/>
        <v>385</v>
      </c>
      <c r="R395" s="10">
        <v>1480.3292273886486</v>
      </c>
      <c r="S395" s="12">
        <f t="shared" si="203"/>
        <v>0.03299999999999989</v>
      </c>
      <c r="T395" s="11">
        <f aca="true" t="shared" si="232" ref="T395:T405">(1+return/12)*typical*((1+return/12)^Q395-1)/(return/12)</f>
        <v>47961236.99588542</v>
      </c>
      <c r="U395" s="11">
        <f t="shared" si="208"/>
        <v>44280184.83249127</v>
      </c>
      <c r="V395" s="11">
        <f aca="true" t="shared" si="233" ref="V395:V405">IF((U395-T395)&gt;0,IF(typical-(U395-T395)&lt;min,min,typical-(U395-T395)),IF((U395-T395)&lt;0,IF(typical-(U395-T395)&gt;max,max,typical-(U395-T395)),IF((T395-U395)=0,min,)))</f>
        <v>15000</v>
      </c>
      <c r="W395" s="11">
        <f aca="true" t="shared" si="234" ref="W395:W405">W394+V395</f>
        <v>1675667.8108168384</v>
      </c>
      <c r="X395" s="10">
        <f t="shared" si="215"/>
        <v>10.13288106623451</v>
      </c>
      <c r="Y395" s="10">
        <f t="shared" si="209"/>
        <v>29922.522647633974</v>
      </c>
      <c r="AA395" s="11">
        <f t="shared" si="216"/>
        <v>5000</v>
      </c>
      <c r="AB395" s="11">
        <f t="shared" si="210"/>
        <v>1930000</v>
      </c>
      <c r="AC395" s="24"/>
      <c r="AD395" s="26" t="str">
        <f t="shared" si="217"/>
        <v>NA</v>
      </c>
      <c r="AE395" s="26" t="str">
        <f t="shared" si="218"/>
        <v>NA</v>
      </c>
      <c r="AF395" s="26" t="str">
        <f t="shared" si="219"/>
        <v>NA</v>
      </c>
      <c r="AG395" s="26">
        <f t="shared" si="220"/>
        <v>0</v>
      </c>
      <c r="AH395" s="26">
        <f t="shared" si="221"/>
        <v>0</v>
      </c>
      <c r="AI395" s="26">
        <f t="shared" si="222"/>
        <v>0</v>
      </c>
      <c r="AJ395" s="26">
        <f t="shared" si="223"/>
        <v>0</v>
      </c>
      <c r="AK395" s="26">
        <f t="shared" si="224"/>
        <v>0</v>
      </c>
      <c r="AL395" s="26">
        <f t="shared" si="225"/>
        <v>0</v>
      </c>
      <c r="AM395" s="26">
        <f t="shared" si="226"/>
        <v>0</v>
      </c>
    </row>
    <row r="396" spans="1:39" ht="14.25">
      <c r="A396" s="33">
        <f aca="true" t="shared" si="235" ref="A396:A405">A395+1</f>
        <v>387</v>
      </c>
      <c r="B396">
        <v>1450.7226428408756</v>
      </c>
      <c r="C396" s="6" t="str">
        <f t="shared" si="211"/>
        <v>NA</v>
      </c>
      <c r="D396" s="7" t="str">
        <f t="shared" si="227"/>
        <v>NA</v>
      </c>
      <c r="E396" s="8" t="str">
        <f t="shared" si="212"/>
        <v>NA</v>
      </c>
      <c r="F396" s="8" t="str">
        <f t="shared" si="228"/>
        <v>NA</v>
      </c>
      <c r="G396" s="8" t="str">
        <f t="shared" si="213"/>
        <v>NA</v>
      </c>
      <c r="H396" s="8" t="str">
        <f t="shared" si="204"/>
        <v>NA</v>
      </c>
      <c r="I396" s="15" t="str">
        <f t="shared" si="229"/>
        <v>NA</v>
      </c>
      <c r="J396" s="15" t="str">
        <f t="shared" si="205"/>
        <v>NA</v>
      </c>
      <c r="K396" s="19"/>
      <c r="L396" s="8" t="str">
        <f t="shared" si="214"/>
        <v>NA</v>
      </c>
      <c r="M396" s="8" t="str">
        <f t="shared" si="206"/>
        <v>NA</v>
      </c>
      <c r="N396" s="15" t="str">
        <f t="shared" si="230"/>
        <v>NA</v>
      </c>
      <c r="O396" s="14" t="str">
        <f t="shared" si="207"/>
        <v>NA</v>
      </c>
      <c r="P396" s="8" t="str">
        <f t="shared" si="231"/>
        <v>NA</v>
      </c>
      <c r="Q396" s="13">
        <f aca="true" t="shared" si="236" ref="Q396:Q405">Q395+1</f>
        <v>386</v>
      </c>
      <c r="R396" s="10">
        <v>1450.7226428408756</v>
      </c>
      <c r="S396" s="12">
        <f t="shared" si="203"/>
        <v>-0.020000000000000073</v>
      </c>
      <c r="T396" s="11">
        <f t="shared" si="232"/>
        <v>48565814.958333984</v>
      </c>
      <c r="U396" s="11">
        <f t="shared" si="208"/>
        <v>43409281.135841444</v>
      </c>
      <c r="V396" s="11">
        <f t="shared" si="233"/>
        <v>15000</v>
      </c>
      <c r="W396" s="11">
        <f t="shared" si="234"/>
        <v>1690667.8108168384</v>
      </c>
      <c r="X396" s="10">
        <f t="shared" si="215"/>
        <v>10.339674557382155</v>
      </c>
      <c r="Y396" s="10">
        <f t="shared" si="209"/>
        <v>29932.862322191355</v>
      </c>
      <c r="AA396" s="11">
        <f t="shared" si="216"/>
        <v>5000</v>
      </c>
      <c r="AB396" s="11">
        <f t="shared" si="210"/>
        <v>1935000</v>
      </c>
      <c r="AC396" s="24"/>
      <c r="AD396" s="26" t="str">
        <f t="shared" si="217"/>
        <v>NA</v>
      </c>
      <c r="AE396" s="26" t="str">
        <f t="shared" si="218"/>
        <v>NA</v>
      </c>
      <c r="AF396" s="26" t="str">
        <f t="shared" si="219"/>
        <v>NA</v>
      </c>
      <c r="AG396" s="26">
        <f t="shared" si="220"/>
        <v>0</v>
      </c>
      <c r="AH396" s="26">
        <f t="shared" si="221"/>
        <v>0</v>
      </c>
      <c r="AI396" s="26">
        <f t="shared" si="222"/>
        <v>0</v>
      </c>
      <c r="AJ396" s="26">
        <f t="shared" si="223"/>
        <v>0</v>
      </c>
      <c r="AK396" s="26">
        <f t="shared" si="224"/>
        <v>0</v>
      </c>
      <c r="AL396" s="26">
        <f t="shared" si="225"/>
        <v>0</v>
      </c>
      <c r="AM396" s="26">
        <f t="shared" si="226"/>
        <v>0</v>
      </c>
    </row>
    <row r="397" spans="1:39" ht="14.25">
      <c r="A397" s="33">
        <f t="shared" si="235"/>
        <v>388</v>
      </c>
      <c r="B397">
        <v>1443.4690296266713</v>
      </c>
      <c r="C397" s="6" t="str">
        <f t="shared" si="211"/>
        <v>NA</v>
      </c>
      <c r="D397" s="7" t="str">
        <f t="shared" si="227"/>
        <v>NA</v>
      </c>
      <c r="E397" s="8" t="str">
        <f t="shared" si="212"/>
        <v>NA</v>
      </c>
      <c r="F397" s="8" t="str">
        <f t="shared" si="228"/>
        <v>NA</v>
      </c>
      <c r="G397" s="8" t="str">
        <f t="shared" si="213"/>
        <v>NA</v>
      </c>
      <c r="H397" s="8" t="str">
        <f t="shared" si="204"/>
        <v>NA</v>
      </c>
      <c r="I397" s="15" t="str">
        <f t="shared" si="229"/>
        <v>NA</v>
      </c>
      <c r="J397" s="15" t="str">
        <f t="shared" si="205"/>
        <v>NA</v>
      </c>
      <c r="K397" s="19"/>
      <c r="L397" s="8" t="str">
        <f t="shared" si="214"/>
        <v>NA</v>
      </c>
      <c r="M397" s="8" t="str">
        <f t="shared" si="206"/>
        <v>NA</v>
      </c>
      <c r="N397" s="15" t="str">
        <f t="shared" si="230"/>
        <v>NA</v>
      </c>
      <c r="O397" s="14" t="str">
        <f t="shared" si="207"/>
        <v>NA</v>
      </c>
      <c r="P397" s="8" t="str">
        <f t="shared" si="231"/>
        <v>NA</v>
      </c>
      <c r="Q397" s="13">
        <f t="shared" si="236"/>
        <v>387</v>
      </c>
      <c r="R397" s="10">
        <v>1443.4690296266713</v>
      </c>
      <c r="S397" s="12">
        <f t="shared" si="203"/>
        <v>-0.004999999999999932</v>
      </c>
      <c r="T397" s="11">
        <f t="shared" si="232"/>
        <v>49177950.14531315</v>
      </c>
      <c r="U397" s="11">
        <f t="shared" si="208"/>
        <v>43207159.73016224</v>
      </c>
      <c r="V397" s="11">
        <f t="shared" si="233"/>
        <v>15000</v>
      </c>
      <c r="W397" s="11">
        <f t="shared" si="234"/>
        <v>1705667.8108168384</v>
      </c>
      <c r="X397" s="10">
        <f t="shared" si="215"/>
        <v>10.39163272098709</v>
      </c>
      <c r="Y397" s="10">
        <f t="shared" si="209"/>
        <v>29943.253954912343</v>
      </c>
      <c r="AA397" s="11">
        <f t="shared" si="216"/>
        <v>5000</v>
      </c>
      <c r="AB397" s="11">
        <f t="shared" si="210"/>
        <v>1940000</v>
      </c>
      <c r="AC397" s="24"/>
      <c r="AD397" s="26" t="str">
        <f t="shared" si="217"/>
        <v>NA</v>
      </c>
      <c r="AE397" s="26" t="str">
        <f t="shared" si="218"/>
        <v>NA</v>
      </c>
      <c r="AF397" s="26" t="str">
        <f t="shared" si="219"/>
        <v>NA</v>
      </c>
      <c r="AG397" s="26">
        <f t="shared" si="220"/>
        <v>0</v>
      </c>
      <c r="AH397" s="26">
        <f t="shared" si="221"/>
        <v>0</v>
      </c>
      <c r="AI397" s="26">
        <f t="shared" si="222"/>
        <v>0</v>
      </c>
      <c r="AJ397" s="26">
        <f t="shared" si="223"/>
        <v>0</v>
      </c>
      <c r="AK397" s="26">
        <f t="shared" si="224"/>
        <v>0</v>
      </c>
      <c r="AL397" s="26">
        <f t="shared" si="225"/>
        <v>0</v>
      </c>
      <c r="AM397" s="26">
        <f t="shared" si="226"/>
        <v>0</v>
      </c>
    </row>
    <row r="398" spans="1:39" ht="14.25">
      <c r="A398" s="33">
        <f t="shared" si="235"/>
        <v>389</v>
      </c>
      <c r="B398">
        <v>1351.0870117305642</v>
      </c>
      <c r="C398" s="6" t="str">
        <f t="shared" si="211"/>
        <v>NA</v>
      </c>
      <c r="D398" s="7" t="str">
        <f t="shared" si="227"/>
        <v>NA</v>
      </c>
      <c r="E398" s="8" t="str">
        <f t="shared" si="212"/>
        <v>NA</v>
      </c>
      <c r="F398" s="8" t="str">
        <f t="shared" si="228"/>
        <v>NA</v>
      </c>
      <c r="G398" s="8" t="str">
        <f t="shared" si="213"/>
        <v>NA</v>
      </c>
      <c r="H398" s="8" t="str">
        <f t="shared" si="204"/>
        <v>NA</v>
      </c>
      <c r="I398" s="15" t="str">
        <f t="shared" si="229"/>
        <v>NA</v>
      </c>
      <c r="J398" s="15" t="str">
        <f t="shared" si="205"/>
        <v>NA</v>
      </c>
      <c r="K398" s="19"/>
      <c r="L398" s="8" t="str">
        <f t="shared" si="214"/>
        <v>NA</v>
      </c>
      <c r="M398" s="8" t="str">
        <f t="shared" si="206"/>
        <v>NA</v>
      </c>
      <c r="N398" s="15" t="str">
        <f t="shared" si="230"/>
        <v>NA</v>
      </c>
      <c r="O398" s="14" t="str">
        <f t="shared" si="207"/>
        <v>NA</v>
      </c>
      <c r="P398" s="8" t="str">
        <f t="shared" si="231"/>
        <v>NA</v>
      </c>
      <c r="Q398" s="13">
        <f t="shared" si="236"/>
        <v>388</v>
      </c>
      <c r="R398" s="10">
        <v>1351.0870117305642</v>
      </c>
      <c r="S398" s="12">
        <f aca="true" t="shared" si="237" ref="S398:S405">(R398-R397)/R397</f>
        <v>-0.06400000000000007</v>
      </c>
      <c r="T398" s="11">
        <f t="shared" si="232"/>
        <v>49797737.02212957</v>
      </c>
      <c r="U398" s="11">
        <f t="shared" si="208"/>
        <v>40455941.50743186</v>
      </c>
      <c r="V398" s="11">
        <f t="shared" si="233"/>
        <v>15000</v>
      </c>
      <c r="W398" s="11">
        <f t="shared" si="234"/>
        <v>1720667.8108168384</v>
      </c>
      <c r="X398" s="10">
        <f t="shared" si="215"/>
        <v>11.102171710456293</v>
      </c>
      <c r="Y398" s="10">
        <f t="shared" si="209"/>
        <v>29954.3561266228</v>
      </c>
      <c r="AA398" s="11">
        <f t="shared" si="216"/>
        <v>5000</v>
      </c>
      <c r="AB398" s="11">
        <f t="shared" si="210"/>
        <v>1945000</v>
      </c>
      <c r="AC398" s="24"/>
      <c r="AD398" s="26" t="str">
        <f t="shared" si="217"/>
        <v>NA</v>
      </c>
      <c r="AE398" s="26" t="str">
        <f t="shared" si="218"/>
        <v>NA</v>
      </c>
      <c r="AF398" s="26" t="str">
        <f t="shared" si="219"/>
        <v>NA</v>
      </c>
      <c r="AG398" s="26">
        <f t="shared" si="220"/>
        <v>0</v>
      </c>
      <c r="AH398" s="26">
        <f t="shared" si="221"/>
        <v>0</v>
      </c>
      <c r="AI398" s="26">
        <f t="shared" si="222"/>
        <v>0</v>
      </c>
      <c r="AJ398" s="26">
        <f t="shared" si="223"/>
        <v>0</v>
      </c>
      <c r="AK398" s="26">
        <f t="shared" si="224"/>
        <v>0</v>
      </c>
      <c r="AL398" s="26">
        <f t="shared" si="225"/>
        <v>0</v>
      </c>
      <c r="AM398" s="26">
        <f t="shared" si="226"/>
        <v>0</v>
      </c>
    </row>
    <row r="399" spans="1:39" ht="14.25">
      <c r="A399" s="33">
        <f t="shared" si="235"/>
        <v>390</v>
      </c>
      <c r="B399">
        <v>1452.4185376103565</v>
      </c>
      <c r="C399" s="6" t="str">
        <f t="shared" si="211"/>
        <v>NA</v>
      </c>
      <c r="D399" s="7" t="str">
        <f t="shared" si="227"/>
        <v>NA</v>
      </c>
      <c r="E399" s="8" t="str">
        <f t="shared" si="212"/>
        <v>NA</v>
      </c>
      <c r="F399" s="8" t="str">
        <f t="shared" si="228"/>
        <v>NA</v>
      </c>
      <c r="G399" s="8" t="str">
        <f t="shared" si="213"/>
        <v>NA</v>
      </c>
      <c r="H399" s="8" t="str">
        <f t="shared" si="204"/>
        <v>NA</v>
      </c>
      <c r="I399" s="15" t="str">
        <f t="shared" si="229"/>
        <v>NA</v>
      </c>
      <c r="J399" s="15" t="str">
        <f t="shared" si="205"/>
        <v>NA</v>
      </c>
      <c r="K399" s="19"/>
      <c r="L399" s="8" t="str">
        <f t="shared" si="214"/>
        <v>NA</v>
      </c>
      <c r="M399" s="8" t="str">
        <f t="shared" si="206"/>
        <v>NA</v>
      </c>
      <c r="N399" s="15" t="str">
        <f t="shared" si="230"/>
        <v>NA</v>
      </c>
      <c r="O399" s="14" t="str">
        <f t="shared" si="207"/>
        <v>NA</v>
      </c>
      <c r="P399" s="8" t="str">
        <f t="shared" si="231"/>
        <v>NA</v>
      </c>
      <c r="Q399" s="13">
        <f t="shared" si="236"/>
        <v>389</v>
      </c>
      <c r="R399" s="10">
        <v>1452.4185376103565</v>
      </c>
      <c r="S399" s="12">
        <f t="shared" si="237"/>
        <v>0.07499999999999996</v>
      </c>
      <c r="T399" s="11">
        <f t="shared" si="232"/>
        <v>50425271.23490618</v>
      </c>
      <c r="U399" s="11">
        <f t="shared" si="208"/>
        <v>43506262.12048925</v>
      </c>
      <c r="V399" s="11">
        <f t="shared" si="233"/>
        <v>15000</v>
      </c>
      <c r="W399" s="11">
        <f t="shared" si="234"/>
        <v>1735667.8108168384</v>
      </c>
      <c r="X399" s="10">
        <f t="shared" si="215"/>
        <v>10.327601591122134</v>
      </c>
      <c r="Y399" s="10">
        <f t="shared" si="209"/>
        <v>29964.68372821392</v>
      </c>
      <c r="AA399" s="11">
        <f t="shared" si="216"/>
        <v>5000</v>
      </c>
      <c r="AB399" s="11">
        <f t="shared" si="210"/>
        <v>1950000</v>
      </c>
      <c r="AC399" s="24"/>
      <c r="AD399" s="26" t="str">
        <f t="shared" si="217"/>
        <v>NA</v>
      </c>
      <c r="AE399" s="26" t="str">
        <f t="shared" si="218"/>
        <v>NA</v>
      </c>
      <c r="AF399" s="26" t="str">
        <f t="shared" si="219"/>
        <v>NA</v>
      </c>
      <c r="AG399" s="26">
        <f t="shared" si="220"/>
        <v>0</v>
      </c>
      <c r="AH399" s="26">
        <f t="shared" si="221"/>
        <v>0</v>
      </c>
      <c r="AI399" s="26">
        <f t="shared" si="222"/>
        <v>0</v>
      </c>
      <c r="AJ399" s="26">
        <f t="shared" si="223"/>
        <v>0</v>
      </c>
      <c r="AK399" s="26">
        <f t="shared" si="224"/>
        <v>0</v>
      </c>
      <c r="AL399" s="26">
        <f t="shared" si="225"/>
        <v>0</v>
      </c>
      <c r="AM399" s="26">
        <f t="shared" si="226"/>
        <v>0</v>
      </c>
    </row>
    <row r="400" spans="1:39" ht="14.25">
      <c r="A400" s="33">
        <f t="shared" si="235"/>
        <v>391</v>
      </c>
      <c r="B400">
        <v>1436.4419336966425</v>
      </c>
      <c r="C400" s="6" t="str">
        <f t="shared" si="211"/>
        <v>NA</v>
      </c>
      <c r="D400" s="7" t="str">
        <f t="shared" si="227"/>
        <v>NA</v>
      </c>
      <c r="E400" s="8" t="str">
        <f t="shared" si="212"/>
        <v>NA</v>
      </c>
      <c r="F400" s="8" t="str">
        <f t="shared" si="228"/>
        <v>NA</v>
      </c>
      <c r="G400" s="8" t="str">
        <f t="shared" si="213"/>
        <v>NA</v>
      </c>
      <c r="H400" s="8" t="str">
        <f t="shared" si="204"/>
        <v>NA</v>
      </c>
      <c r="I400" s="15" t="str">
        <f t="shared" si="229"/>
        <v>NA</v>
      </c>
      <c r="J400" s="15" t="str">
        <f t="shared" si="205"/>
        <v>NA</v>
      </c>
      <c r="K400" s="19"/>
      <c r="L400" s="8" t="str">
        <f t="shared" si="214"/>
        <v>NA</v>
      </c>
      <c r="M400" s="8" t="str">
        <f t="shared" si="206"/>
        <v>NA</v>
      </c>
      <c r="N400" s="15" t="str">
        <f t="shared" si="230"/>
        <v>NA</v>
      </c>
      <c r="O400" s="14" t="str">
        <f t="shared" si="207"/>
        <v>NA</v>
      </c>
      <c r="P400" s="8" t="str">
        <f t="shared" si="231"/>
        <v>NA</v>
      </c>
      <c r="Q400" s="13">
        <f t="shared" si="236"/>
        <v>390</v>
      </c>
      <c r="R400" s="10">
        <v>1436.4419336966425</v>
      </c>
      <c r="S400" s="12">
        <f t="shared" si="237"/>
        <v>-0.010999999999999996</v>
      </c>
      <c r="T400" s="11">
        <f t="shared" si="232"/>
        <v>51060649.62534251</v>
      </c>
      <c r="U400" s="11">
        <f t="shared" si="208"/>
        <v>43042528.237163864</v>
      </c>
      <c r="V400" s="11">
        <f t="shared" si="233"/>
        <v>15000</v>
      </c>
      <c r="W400" s="11">
        <f t="shared" si="234"/>
        <v>1750667.8108168384</v>
      </c>
      <c r="X400" s="10">
        <f t="shared" si="215"/>
        <v>10.442468747342906</v>
      </c>
      <c r="Y400" s="10">
        <f t="shared" si="209"/>
        <v>29975.126196961264</v>
      </c>
      <c r="AA400" s="11">
        <f t="shared" si="216"/>
        <v>5000</v>
      </c>
      <c r="AB400" s="11">
        <f t="shared" si="210"/>
        <v>1955000</v>
      </c>
      <c r="AC400" s="24"/>
      <c r="AD400" s="26" t="str">
        <f t="shared" si="217"/>
        <v>NA</v>
      </c>
      <c r="AE400" s="26" t="str">
        <f t="shared" si="218"/>
        <v>NA</v>
      </c>
      <c r="AF400" s="26" t="str">
        <f t="shared" si="219"/>
        <v>NA</v>
      </c>
      <c r="AG400" s="26">
        <f t="shared" si="220"/>
        <v>0</v>
      </c>
      <c r="AH400" s="26">
        <f t="shared" si="221"/>
        <v>0</v>
      </c>
      <c r="AI400" s="26">
        <f t="shared" si="222"/>
        <v>0</v>
      </c>
      <c r="AJ400" s="26">
        <f t="shared" si="223"/>
        <v>0</v>
      </c>
      <c r="AK400" s="26">
        <f t="shared" si="224"/>
        <v>0</v>
      </c>
      <c r="AL400" s="26">
        <f t="shared" si="225"/>
        <v>0</v>
      </c>
      <c r="AM400" s="26">
        <f t="shared" si="226"/>
        <v>0</v>
      </c>
    </row>
    <row r="401" spans="1:39" ht="14.25">
      <c r="A401" s="33">
        <f t="shared" si="235"/>
        <v>392</v>
      </c>
      <c r="B401">
        <v>1452.2427949673054</v>
      </c>
      <c r="C401" s="6" t="str">
        <f t="shared" si="211"/>
        <v>NA</v>
      </c>
      <c r="D401" s="7" t="str">
        <f t="shared" si="227"/>
        <v>NA</v>
      </c>
      <c r="E401" s="8" t="str">
        <f t="shared" si="212"/>
        <v>NA</v>
      </c>
      <c r="F401" s="8" t="str">
        <f t="shared" si="228"/>
        <v>NA</v>
      </c>
      <c r="G401" s="8" t="str">
        <f t="shared" si="213"/>
        <v>NA</v>
      </c>
      <c r="H401" s="8" t="str">
        <f t="shared" si="204"/>
        <v>NA</v>
      </c>
      <c r="I401" s="15" t="str">
        <f t="shared" si="229"/>
        <v>NA</v>
      </c>
      <c r="J401" s="15" t="str">
        <f t="shared" si="205"/>
        <v>NA</v>
      </c>
      <c r="K401" s="19"/>
      <c r="L401" s="8" t="str">
        <f t="shared" si="214"/>
        <v>NA</v>
      </c>
      <c r="M401" s="8" t="str">
        <f t="shared" si="206"/>
        <v>NA</v>
      </c>
      <c r="N401" s="15" t="str">
        <f t="shared" si="230"/>
        <v>NA</v>
      </c>
      <c r="O401" s="14" t="str">
        <f t="shared" si="207"/>
        <v>NA</v>
      </c>
      <c r="P401" s="8" t="str">
        <f t="shared" si="231"/>
        <v>NA</v>
      </c>
      <c r="Q401" s="13">
        <f t="shared" si="236"/>
        <v>391</v>
      </c>
      <c r="R401" s="10">
        <v>1452.2427949673054</v>
      </c>
      <c r="S401" s="12">
        <f t="shared" si="237"/>
        <v>0.010999999999999838</v>
      </c>
      <c r="T401" s="11">
        <f t="shared" si="232"/>
        <v>51703970.245659284</v>
      </c>
      <c r="U401" s="11">
        <f t="shared" si="208"/>
        <v>43531161.04777266</v>
      </c>
      <c r="V401" s="11">
        <f t="shared" si="233"/>
        <v>15000</v>
      </c>
      <c r="W401" s="11">
        <f t="shared" si="234"/>
        <v>1765667.8108168384</v>
      </c>
      <c r="X401" s="10">
        <f t="shared" si="215"/>
        <v>10.328851382139375</v>
      </c>
      <c r="Y401" s="10">
        <f>Y400+X401</f>
        <v>29985.455048343403</v>
      </c>
      <c r="AA401" s="11">
        <f t="shared" si="216"/>
        <v>5000</v>
      </c>
      <c r="AB401" s="11">
        <f>AB400+AA401</f>
        <v>1960000</v>
      </c>
      <c r="AC401" s="24"/>
      <c r="AD401" s="26" t="str">
        <f t="shared" si="217"/>
        <v>NA</v>
      </c>
      <c r="AE401" s="26" t="str">
        <f t="shared" si="218"/>
        <v>NA</v>
      </c>
      <c r="AF401" s="26" t="str">
        <f t="shared" si="219"/>
        <v>NA</v>
      </c>
      <c r="AG401" s="26">
        <f t="shared" si="220"/>
        <v>0</v>
      </c>
      <c r="AH401" s="26">
        <f t="shared" si="221"/>
        <v>0</v>
      </c>
      <c r="AI401" s="26">
        <f t="shared" si="222"/>
        <v>0</v>
      </c>
      <c r="AJ401" s="26">
        <f t="shared" si="223"/>
        <v>0</v>
      </c>
      <c r="AK401" s="26">
        <f t="shared" si="224"/>
        <v>0</v>
      </c>
      <c r="AL401" s="26">
        <f t="shared" si="225"/>
        <v>0</v>
      </c>
      <c r="AM401" s="26">
        <f t="shared" si="226"/>
        <v>0</v>
      </c>
    </row>
    <row r="402" spans="1:39" ht="14.25">
      <c r="A402" s="33">
        <f t="shared" si="235"/>
        <v>393</v>
      </c>
      <c r="B402">
        <v>1562.6132473848206</v>
      </c>
      <c r="C402" s="6" t="str">
        <f t="shared" si="211"/>
        <v>NA</v>
      </c>
      <c r="D402" s="7" t="str">
        <f t="shared" si="227"/>
        <v>NA</v>
      </c>
      <c r="E402" s="8" t="str">
        <f t="shared" si="212"/>
        <v>NA</v>
      </c>
      <c r="F402" s="8" t="str">
        <f t="shared" si="228"/>
        <v>NA</v>
      </c>
      <c r="G402" s="8" t="str">
        <f t="shared" si="213"/>
        <v>NA</v>
      </c>
      <c r="H402" s="8" t="str">
        <f t="shared" si="204"/>
        <v>NA</v>
      </c>
      <c r="I402" s="15" t="str">
        <f t="shared" si="229"/>
        <v>NA</v>
      </c>
      <c r="J402" s="15" t="str">
        <f t="shared" si="205"/>
        <v>NA</v>
      </c>
      <c r="K402" s="19"/>
      <c r="L402" s="8" t="str">
        <f t="shared" si="214"/>
        <v>NA</v>
      </c>
      <c r="M402" s="8" t="str">
        <f t="shared" si="206"/>
        <v>NA</v>
      </c>
      <c r="N402" s="15" t="str">
        <f t="shared" si="230"/>
        <v>NA</v>
      </c>
      <c r="O402" s="14" t="str">
        <f t="shared" si="207"/>
        <v>NA</v>
      </c>
      <c r="P402" s="8" t="str">
        <f t="shared" si="231"/>
        <v>NA</v>
      </c>
      <c r="Q402" s="13">
        <f t="shared" si="236"/>
        <v>392</v>
      </c>
      <c r="R402" s="10">
        <v>1562.6132473848206</v>
      </c>
      <c r="S402" s="12">
        <f t="shared" si="237"/>
        <v>0.07600000000000003</v>
      </c>
      <c r="T402" s="11">
        <f t="shared" si="232"/>
        <v>52355332.37373004</v>
      </c>
      <c r="U402" s="11">
        <f t="shared" si="208"/>
        <v>46855669.28740338</v>
      </c>
      <c r="V402" s="11">
        <f t="shared" si="233"/>
        <v>15000</v>
      </c>
      <c r="W402" s="11">
        <f t="shared" si="234"/>
        <v>1780667.8108168384</v>
      </c>
      <c r="X402" s="10">
        <f t="shared" si="215"/>
        <v>9.599304258493842</v>
      </c>
      <c r="Y402" s="10">
        <f>Y401+X402</f>
        <v>29995.054352601896</v>
      </c>
      <c r="AA402" s="11">
        <f t="shared" si="216"/>
        <v>5000</v>
      </c>
      <c r="AB402" s="11">
        <f>AB401+AA402</f>
        <v>1965000</v>
      </c>
      <c r="AC402" s="24"/>
      <c r="AD402" s="26" t="str">
        <f t="shared" si="217"/>
        <v>NA</v>
      </c>
      <c r="AE402" s="26" t="str">
        <f t="shared" si="218"/>
        <v>NA</v>
      </c>
      <c r="AF402" s="26" t="str">
        <f t="shared" si="219"/>
        <v>NA</v>
      </c>
      <c r="AG402" s="26">
        <f t="shared" si="220"/>
        <v>0</v>
      </c>
      <c r="AH402" s="26">
        <f t="shared" si="221"/>
        <v>0</v>
      </c>
      <c r="AI402" s="26">
        <f t="shared" si="222"/>
        <v>0</v>
      </c>
      <c r="AJ402" s="26">
        <f t="shared" si="223"/>
        <v>0</v>
      </c>
      <c r="AK402" s="26">
        <f t="shared" si="224"/>
        <v>0</v>
      </c>
      <c r="AL402" s="26">
        <f t="shared" si="225"/>
        <v>0</v>
      </c>
      <c r="AM402" s="26">
        <f t="shared" si="226"/>
        <v>0</v>
      </c>
    </row>
    <row r="403" spans="1:39" ht="14.25">
      <c r="A403" s="33">
        <f t="shared" si="235"/>
        <v>394</v>
      </c>
      <c r="B403">
        <v>1540.736661921433</v>
      </c>
      <c r="C403" s="6" t="str">
        <f t="shared" si="211"/>
        <v>NA</v>
      </c>
      <c r="D403" s="7" t="str">
        <f t="shared" si="227"/>
        <v>NA</v>
      </c>
      <c r="E403" s="8" t="str">
        <f t="shared" si="212"/>
        <v>NA</v>
      </c>
      <c r="F403" s="8" t="str">
        <f t="shared" si="228"/>
        <v>NA</v>
      </c>
      <c r="G403" s="8" t="str">
        <f t="shared" si="213"/>
        <v>NA</v>
      </c>
      <c r="H403" s="8" t="str">
        <f t="shared" si="204"/>
        <v>NA</v>
      </c>
      <c r="I403" s="15" t="str">
        <f t="shared" si="229"/>
        <v>NA</v>
      </c>
      <c r="J403" s="15" t="str">
        <f t="shared" si="205"/>
        <v>NA</v>
      </c>
      <c r="K403" s="19"/>
      <c r="L403" s="8" t="str">
        <f t="shared" si="214"/>
        <v>NA</v>
      </c>
      <c r="M403" s="8" t="str">
        <f t="shared" si="206"/>
        <v>NA</v>
      </c>
      <c r="N403" s="15" t="str">
        <f t="shared" si="230"/>
        <v>NA</v>
      </c>
      <c r="O403" s="14" t="str">
        <f t="shared" si="207"/>
        <v>NA</v>
      </c>
      <c r="P403" s="8" t="str">
        <f t="shared" si="231"/>
        <v>NA</v>
      </c>
      <c r="Q403" s="13">
        <f t="shared" si="236"/>
        <v>393</v>
      </c>
      <c r="R403" s="10">
        <v>1540.736661921433</v>
      </c>
      <c r="S403" s="12">
        <f t="shared" si="237"/>
        <v>-0.014000000000000025</v>
      </c>
      <c r="T403" s="11">
        <f t="shared" si="232"/>
        <v>53014836.52840165</v>
      </c>
      <c r="U403" s="11">
        <f t="shared" si="208"/>
        <v>46214479.91737974</v>
      </c>
      <c r="V403" s="11">
        <f t="shared" si="233"/>
        <v>15000</v>
      </c>
      <c r="W403" s="11">
        <f t="shared" si="234"/>
        <v>1795667.8108168384</v>
      </c>
      <c r="X403" s="10">
        <f t="shared" si="215"/>
        <v>9.73560269624122</v>
      </c>
      <c r="Y403" s="10">
        <f>Y402+X403</f>
        <v>30004.789955298136</v>
      </c>
      <c r="AA403" s="11">
        <f t="shared" si="216"/>
        <v>5000</v>
      </c>
      <c r="AB403" s="11">
        <f>AB402+AA403</f>
        <v>1970000</v>
      </c>
      <c r="AC403" s="24"/>
      <c r="AD403" s="26" t="str">
        <f t="shared" si="217"/>
        <v>NA</v>
      </c>
      <c r="AE403" s="26" t="str">
        <f t="shared" si="218"/>
        <v>NA</v>
      </c>
      <c r="AF403" s="26" t="str">
        <f t="shared" si="219"/>
        <v>NA</v>
      </c>
      <c r="AG403" s="26">
        <f t="shared" si="220"/>
        <v>0</v>
      </c>
      <c r="AH403" s="26">
        <f t="shared" si="221"/>
        <v>0</v>
      </c>
      <c r="AI403" s="26">
        <f t="shared" si="222"/>
        <v>0</v>
      </c>
      <c r="AJ403" s="26">
        <f t="shared" si="223"/>
        <v>0</v>
      </c>
      <c r="AK403" s="26">
        <f t="shared" si="224"/>
        <v>0</v>
      </c>
      <c r="AL403" s="26">
        <f t="shared" si="225"/>
        <v>0</v>
      </c>
      <c r="AM403" s="26">
        <f t="shared" si="226"/>
        <v>0</v>
      </c>
    </row>
    <row r="404" spans="1:39" ht="14.25">
      <c r="A404" s="33">
        <f t="shared" si="235"/>
        <v>395</v>
      </c>
      <c r="B404">
        <v>1610.0698117078975</v>
      </c>
      <c r="C404" s="6" t="str">
        <f t="shared" si="211"/>
        <v>NA</v>
      </c>
      <c r="D404" s="7" t="str">
        <f t="shared" si="227"/>
        <v>NA</v>
      </c>
      <c r="E404" s="8" t="str">
        <f t="shared" si="212"/>
        <v>NA</v>
      </c>
      <c r="F404" s="8" t="str">
        <f t="shared" si="228"/>
        <v>NA</v>
      </c>
      <c r="G404" s="8" t="str">
        <f t="shared" si="213"/>
        <v>NA</v>
      </c>
      <c r="H404" s="8" t="str">
        <f t="shared" si="204"/>
        <v>NA</v>
      </c>
      <c r="I404" s="15" t="str">
        <f t="shared" si="229"/>
        <v>NA</v>
      </c>
      <c r="J404" s="15" t="str">
        <f t="shared" si="205"/>
        <v>NA</v>
      </c>
      <c r="K404" s="19"/>
      <c r="L404" s="8" t="str">
        <f t="shared" si="214"/>
        <v>NA</v>
      </c>
      <c r="M404" s="8" t="str">
        <f t="shared" si="206"/>
        <v>NA</v>
      </c>
      <c r="N404" s="15" t="str">
        <f t="shared" si="230"/>
        <v>NA</v>
      </c>
      <c r="O404" s="14" t="str">
        <f t="shared" si="207"/>
        <v>NA</v>
      </c>
      <c r="P404" s="8" t="str">
        <f t="shared" si="231"/>
        <v>NA</v>
      </c>
      <c r="Q404" s="13">
        <f t="shared" si="236"/>
        <v>394</v>
      </c>
      <c r="R404" s="10">
        <v>1610.0698117078975</v>
      </c>
      <c r="S404" s="12">
        <f t="shared" si="237"/>
        <v>0.04499999999999997</v>
      </c>
      <c r="T404" s="11">
        <f t="shared" si="232"/>
        <v>53682584.48500669</v>
      </c>
      <c r="U404" s="11">
        <f t="shared" si="208"/>
        <v>48309806.513661824</v>
      </c>
      <c r="V404" s="11">
        <f t="shared" si="233"/>
        <v>15000</v>
      </c>
      <c r="W404" s="11">
        <f t="shared" si="234"/>
        <v>1810667.8108168384</v>
      </c>
      <c r="X404" s="10">
        <f t="shared" si="215"/>
        <v>9.316366216498775</v>
      </c>
      <c r="Y404" s="10">
        <f>Y403+X404</f>
        <v>30014.106321514635</v>
      </c>
      <c r="AA404" s="11">
        <f t="shared" si="216"/>
        <v>5000</v>
      </c>
      <c r="AB404" s="11">
        <f>AB403+AA404</f>
        <v>1975000</v>
      </c>
      <c r="AC404" s="24"/>
      <c r="AD404" s="26" t="str">
        <f t="shared" si="217"/>
        <v>NA</v>
      </c>
      <c r="AE404" s="26" t="str">
        <f t="shared" si="218"/>
        <v>NA</v>
      </c>
      <c r="AF404" s="26" t="str">
        <f t="shared" si="219"/>
        <v>NA</v>
      </c>
      <c r="AG404" s="26">
        <f t="shared" si="220"/>
        <v>0</v>
      </c>
      <c r="AH404" s="26">
        <f t="shared" si="221"/>
        <v>0</v>
      </c>
      <c r="AI404" s="26">
        <f t="shared" si="222"/>
        <v>0</v>
      </c>
      <c r="AJ404" s="26">
        <f t="shared" si="223"/>
        <v>0</v>
      </c>
      <c r="AK404" s="26">
        <f t="shared" si="224"/>
        <v>0</v>
      </c>
      <c r="AL404" s="26">
        <f t="shared" si="225"/>
        <v>0</v>
      </c>
      <c r="AM404" s="26">
        <f t="shared" si="226"/>
        <v>0</v>
      </c>
    </row>
    <row r="405" spans="1:39" ht="14.25">
      <c r="A405" s="33">
        <f t="shared" si="235"/>
        <v>396</v>
      </c>
      <c r="B405">
        <v>1616.510090954729</v>
      </c>
      <c r="C405" s="6" t="str">
        <f t="shared" si="211"/>
        <v>NA</v>
      </c>
      <c r="D405" s="7" t="str">
        <f t="shared" si="227"/>
        <v>NA</v>
      </c>
      <c r="E405" s="8" t="str">
        <f t="shared" si="212"/>
        <v>NA</v>
      </c>
      <c r="F405" s="8" t="str">
        <f t="shared" si="228"/>
        <v>NA</v>
      </c>
      <c r="G405" s="8" t="str">
        <f t="shared" si="213"/>
        <v>NA</v>
      </c>
      <c r="H405" s="8" t="str">
        <f t="shared" si="204"/>
        <v>NA</v>
      </c>
      <c r="I405" s="15" t="str">
        <f t="shared" si="229"/>
        <v>NA</v>
      </c>
      <c r="J405" s="15" t="str">
        <f t="shared" si="205"/>
        <v>NA</v>
      </c>
      <c r="K405" s="19"/>
      <c r="L405" s="8" t="str">
        <f t="shared" si="214"/>
        <v>NA</v>
      </c>
      <c r="M405" s="8" t="str">
        <f t="shared" si="206"/>
        <v>NA</v>
      </c>
      <c r="N405" s="15" t="str">
        <f t="shared" si="230"/>
        <v>NA</v>
      </c>
      <c r="O405" s="14" t="str">
        <f t="shared" si="207"/>
        <v>NA</v>
      </c>
      <c r="P405" s="8" t="str">
        <f t="shared" si="231"/>
        <v>NA</v>
      </c>
      <c r="Q405" s="13">
        <f t="shared" si="236"/>
        <v>395</v>
      </c>
      <c r="R405" s="10">
        <v>1616.510090954729</v>
      </c>
      <c r="S405" s="12">
        <f t="shared" si="237"/>
        <v>0.003999999999999976</v>
      </c>
      <c r="T405" s="11">
        <f t="shared" si="232"/>
        <v>54358679.291069254</v>
      </c>
      <c r="U405" s="11">
        <f t="shared" si="208"/>
        <v>48518105.73971647</v>
      </c>
      <c r="V405" s="11">
        <f t="shared" si="233"/>
        <v>15000</v>
      </c>
      <c r="W405" s="11">
        <f t="shared" si="234"/>
        <v>1825667.8108168384</v>
      </c>
      <c r="X405" s="10">
        <f t="shared" si="215"/>
        <v>9.279249219620294</v>
      </c>
      <c r="Y405" s="10">
        <f>Y404+X405</f>
        <v>30023.385570734255</v>
      </c>
      <c r="AA405" s="11">
        <f t="shared" si="216"/>
        <v>5000</v>
      </c>
      <c r="AB405" s="11">
        <f>AB404+AA405</f>
        <v>1980000</v>
      </c>
      <c r="AC405" s="24"/>
      <c r="AD405" s="26" t="str">
        <f t="shared" si="217"/>
        <v>NA</v>
      </c>
      <c r="AE405" s="26" t="str">
        <f t="shared" si="218"/>
        <v>NA</v>
      </c>
      <c r="AF405" s="26" t="str">
        <f t="shared" si="219"/>
        <v>NA</v>
      </c>
      <c r="AG405" s="26">
        <f t="shared" si="220"/>
        <v>0</v>
      </c>
      <c r="AH405" s="26">
        <f t="shared" si="221"/>
        <v>0</v>
      </c>
      <c r="AI405" s="26">
        <f t="shared" si="222"/>
        <v>0</v>
      </c>
      <c r="AJ405" s="26">
        <f t="shared" si="223"/>
        <v>0</v>
      </c>
      <c r="AK405" s="26">
        <f t="shared" si="224"/>
        <v>0</v>
      </c>
      <c r="AL405" s="26">
        <f t="shared" si="225"/>
        <v>0</v>
      </c>
      <c r="AM405" s="26">
        <f t="shared" si="226"/>
        <v>0</v>
      </c>
    </row>
    <row r="406" spans="19:39" ht="14.25">
      <c r="S406" s="12"/>
      <c r="T406" s="11"/>
      <c r="U406" s="11"/>
      <c r="V406" s="11"/>
      <c r="W406" s="11"/>
      <c r="AA406" s="11"/>
      <c r="AB406" s="11"/>
      <c r="AC406" s="24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</row>
    <row r="407" spans="19:39" ht="14.25">
      <c r="S407" s="12"/>
      <c r="T407" s="11"/>
      <c r="U407" s="11"/>
      <c r="V407" s="11"/>
      <c r="W407" s="11"/>
      <c r="AA407" s="11"/>
      <c r="AB407" s="11"/>
      <c r="AC407" s="24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</row>
    <row r="408" spans="19:39" ht="14.25">
      <c r="S408" s="12"/>
      <c r="T408" s="11"/>
      <c r="U408" s="11"/>
      <c r="V408" s="11"/>
      <c r="W408" s="11"/>
      <c r="AA408" s="11"/>
      <c r="AB408" s="11"/>
      <c r="AC408" s="24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</row>
    <row r="409" spans="19:39" ht="14.25">
      <c r="S409" s="12"/>
      <c r="T409" s="11"/>
      <c r="U409" s="11"/>
      <c r="V409" s="11"/>
      <c r="W409" s="11"/>
      <c r="AA409" s="11"/>
      <c r="AB409" s="11"/>
      <c r="AC409" s="24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</row>
    <row r="410" spans="19:39" ht="14.25">
      <c r="S410" s="12"/>
      <c r="T410" s="11"/>
      <c r="U410" s="11"/>
      <c r="V410" s="11"/>
      <c r="W410" s="11"/>
      <c r="AA410" s="11"/>
      <c r="AB410" s="11"/>
      <c r="AC410" s="24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</row>
    <row r="411" spans="19:39" ht="14.25">
      <c r="S411" s="12"/>
      <c r="T411" s="11"/>
      <c r="U411" s="11"/>
      <c r="V411" s="11"/>
      <c r="W411" s="11"/>
      <c r="AA411" s="11"/>
      <c r="AB411" s="11"/>
      <c r="AC411" s="24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</row>
    <row r="412" spans="19:39" ht="14.25">
      <c r="S412" s="12"/>
      <c r="T412" s="11"/>
      <c r="U412" s="11"/>
      <c r="V412" s="11"/>
      <c r="W412" s="11"/>
      <c r="AA412" s="11"/>
      <c r="AB412" s="11"/>
      <c r="AC412" s="24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</row>
    <row r="413" spans="19:39" ht="14.25">
      <c r="S413" s="12"/>
      <c r="T413" s="11"/>
      <c r="U413" s="11"/>
      <c r="V413" s="11"/>
      <c r="W413" s="11"/>
      <c r="AA413" s="11"/>
      <c r="AB413" s="11"/>
      <c r="AC413" s="24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</row>
    <row r="414" spans="19:39" ht="14.25">
      <c r="S414" s="12"/>
      <c r="T414" s="11"/>
      <c r="U414" s="11"/>
      <c r="V414" s="11"/>
      <c r="W414" s="11"/>
      <c r="AA414" s="11"/>
      <c r="AB414" s="11"/>
      <c r="AC414" s="24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</row>
    <row r="415" spans="19:39" ht="14.25">
      <c r="S415" s="12"/>
      <c r="T415" s="11"/>
      <c r="U415" s="11"/>
      <c r="V415" s="11"/>
      <c r="W415" s="11"/>
      <c r="AA415" s="11"/>
      <c r="AB415" s="11"/>
      <c r="AC415" s="24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</row>
  </sheetData>
  <sheetProtection/>
  <mergeCells count="5">
    <mergeCell ref="AI7:AK7"/>
    <mergeCell ref="AL7:AM7"/>
    <mergeCell ref="AG7:AH7"/>
    <mergeCell ref="F6:J6"/>
    <mergeCell ref="L6:P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rama</cp:lastModifiedBy>
  <dcterms:created xsi:type="dcterms:W3CDTF">2013-03-29T13:18:31Z</dcterms:created>
  <dcterms:modified xsi:type="dcterms:W3CDTF">2013-04-15T11:00:05Z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