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84" yWindow="48" windowWidth="15252" windowHeight="5808" tabRatio="855"/>
  </bookViews>
  <sheets>
    <sheet name="Input" sheetId="3" r:id="rId1"/>
    <sheet name="Sensex VIP vs SIP (full)" sheetId="6" r:id="rId2"/>
  </sheets>
  <definedNames>
    <definedName name="end">Input!$B$9</definedName>
    <definedName name="endm">Input!$S$5</definedName>
    <definedName name="max" localSheetId="1">'Sensex VIP vs SIP (full)'!$AL$5</definedName>
    <definedName name="min" localSheetId="1">'Sensex VIP vs SIP (full)'!$AL$3</definedName>
    <definedName name="return" localSheetId="1">'Sensex VIP vs SIP (full)'!$AL$2</definedName>
    <definedName name="start">Input!$B$7</definedName>
    <definedName name="startm">Input!$S$4</definedName>
    <definedName name="typical" localSheetId="1">'Sensex VIP vs SIP (full)'!$AL$4</definedName>
  </definedNames>
  <calcPr calcId="144525"/>
</workbook>
</file>

<file path=xl/calcChain.xml><?xml version="1.0" encoding="utf-8"?>
<calcChain xmlns="http://schemas.openxmlformats.org/spreadsheetml/2006/main">
  <c r="E4" i="3" l="1"/>
  <c r="AL5" i="6" l="1"/>
  <c r="AL4" i="6"/>
  <c r="AL3" i="6"/>
  <c r="AL2" i="6"/>
  <c r="A11" i="6" l="1"/>
  <c r="AA405" i="6"/>
  <c r="AA404" i="6"/>
  <c r="AA403" i="6"/>
  <c r="AA402" i="6"/>
  <c r="AA401" i="6"/>
  <c r="S405" i="6"/>
  <c r="S404" i="6"/>
  <c r="S403" i="6"/>
  <c r="S402" i="6"/>
  <c r="A12" i="6" l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X9" i="3"/>
  <c r="X10" i="3" s="1"/>
  <c r="X11" i="3" s="1"/>
  <c r="X12" i="3" s="1"/>
  <c r="X13" i="3" s="1"/>
  <c r="X14" i="3" s="1"/>
  <c r="X15" i="3" s="1"/>
  <c r="X16" i="3" s="1"/>
  <c r="X17" i="3" s="1"/>
  <c r="X18" i="3" s="1"/>
  <c r="X19" i="3" s="1"/>
  <c r="X20" i="3" s="1"/>
  <c r="X21" i="3" s="1"/>
  <c r="X22" i="3" s="1"/>
  <c r="X23" i="3" s="1"/>
  <c r="X24" i="3" s="1"/>
  <c r="X25" i="3" s="1"/>
  <c r="X26" i="3" s="1"/>
  <c r="X27" i="3" s="1"/>
  <c r="X28" i="3" s="1"/>
  <c r="X29" i="3" s="1"/>
  <c r="X30" i="3" s="1"/>
  <c r="X31" i="3" s="1"/>
  <c r="X32" i="3" s="1"/>
  <c r="X33" i="3" s="1"/>
  <c r="X34" i="3" s="1"/>
  <c r="X35" i="3" s="1"/>
  <c r="X36" i="3" s="1"/>
  <c r="X37" i="3" s="1"/>
  <c r="X38" i="3" s="1"/>
  <c r="X39" i="3" s="1"/>
  <c r="X40" i="3" s="1"/>
  <c r="U10" i="6"/>
  <c r="V10" i="6"/>
  <c r="W10" i="6" s="1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A62" i="6"/>
  <c r="AA63" i="6"/>
  <c r="AA64" i="6"/>
  <c r="AA65" i="6"/>
  <c r="AA66" i="6"/>
  <c r="AA67" i="6"/>
  <c r="AA68" i="6"/>
  <c r="AA69" i="6"/>
  <c r="AA70" i="6"/>
  <c r="AA71" i="6"/>
  <c r="AA72" i="6"/>
  <c r="AA73" i="6"/>
  <c r="AA74" i="6"/>
  <c r="AA75" i="6"/>
  <c r="AA76" i="6"/>
  <c r="AA77" i="6"/>
  <c r="AA78" i="6"/>
  <c r="AA79" i="6"/>
  <c r="AA80" i="6"/>
  <c r="AA81" i="6"/>
  <c r="AA82" i="6"/>
  <c r="AA83" i="6"/>
  <c r="AA84" i="6"/>
  <c r="AA85" i="6"/>
  <c r="AA86" i="6"/>
  <c r="AA87" i="6"/>
  <c r="AA88" i="6"/>
  <c r="AA89" i="6"/>
  <c r="AA90" i="6"/>
  <c r="AA91" i="6"/>
  <c r="AA92" i="6"/>
  <c r="AA93" i="6"/>
  <c r="AA94" i="6"/>
  <c r="AA95" i="6"/>
  <c r="AA96" i="6"/>
  <c r="AA97" i="6"/>
  <c r="AA98" i="6"/>
  <c r="AA99" i="6"/>
  <c r="AA100" i="6"/>
  <c r="AA101" i="6"/>
  <c r="AA102" i="6"/>
  <c r="AA103" i="6"/>
  <c r="AA104" i="6"/>
  <c r="AA105" i="6"/>
  <c r="AA106" i="6"/>
  <c r="AA107" i="6"/>
  <c r="AA108" i="6"/>
  <c r="AA109" i="6"/>
  <c r="AA110" i="6"/>
  <c r="AA111" i="6"/>
  <c r="AA112" i="6"/>
  <c r="AA113" i="6"/>
  <c r="AA114" i="6"/>
  <c r="AA115" i="6"/>
  <c r="AA116" i="6"/>
  <c r="AA117" i="6"/>
  <c r="AA118" i="6"/>
  <c r="AA119" i="6"/>
  <c r="AA120" i="6"/>
  <c r="AA121" i="6"/>
  <c r="AA122" i="6"/>
  <c r="AA123" i="6"/>
  <c r="AA124" i="6"/>
  <c r="AA125" i="6"/>
  <c r="AA126" i="6"/>
  <c r="AA127" i="6"/>
  <c r="AA128" i="6"/>
  <c r="AA129" i="6"/>
  <c r="AA130" i="6"/>
  <c r="AA131" i="6"/>
  <c r="AA132" i="6"/>
  <c r="AA133" i="6"/>
  <c r="AA134" i="6"/>
  <c r="AA135" i="6"/>
  <c r="AA136" i="6"/>
  <c r="AA137" i="6"/>
  <c r="AA138" i="6"/>
  <c r="AA139" i="6"/>
  <c r="AA140" i="6"/>
  <c r="AA141" i="6"/>
  <c r="AA142" i="6"/>
  <c r="AA143" i="6"/>
  <c r="AA144" i="6"/>
  <c r="AA145" i="6"/>
  <c r="AA146" i="6"/>
  <c r="AA147" i="6"/>
  <c r="AA148" i="6"/>
  <c r="AA149" i="6"/>
  <c r="AA150" i="6"/>
  <c r="AA151" i="6"/>
  <c r="AA152" i="6"/>
  <c r="AA153" i="6"/>
  <c r="AA154" i="6"/>
  <c r="AA155" i="6"/>
  <c r="AA156" i="6"/>
  <c r="AA157" i="6"/>
  <c r="AA158" i="6"/>
  <c r="AA159" i="6"/>
  <c r="AA160" i="6"/>
  <c r="AA161" i="6"/>
  <c r="AA162" i="6"/>
  <c r="AA163" i="6"/>
  <c r="AA164" i="6"/>
  <c r="AA165" i="6"/>
  <c r="AA166" i="6"/>
  <c r="AA167" i="6"/>
  <c r="AA168" i="6"/>
  <c r="AA169" i="6"/>
  <c r="AA170" i="6"/>
  <c r="AA171" i="6"/>
  <c r="AA172" i="6"/>
  <c r="AA173" i="6"/>
  <c r="AA174" i="6"/>
  <c r="AA175" i="6"/>
  <c r="AA176" i="6"/>
  <c r="AA177" i="6"/>
  <c r="AA178" i="6"/>
  <c r="AA179" i="6"/>
  <c r="AA180" i="6"/>
  <c r="AA181" i="6"/>
  <c r="AA182" i="6"/>
  <c r="AA183" i="6"/>
  <c r="AA184" i="6"/>
  <c r="AA185" i="6"/>
  <c r="AA186" i="6"/>
  <c r="AA187" i="6"/>
  <c r="AA188" i="6"/>
  <c r="AA189" i="6"/>
  <c r="AA190" i="6"/>
  <c r="AA191" i="6"/>
  <c r="AA192" i="6"/>
  <c r="AA193" i="6"/>
  <c r="AA194" i="6"/>
  <c r="AA195" i="6"/>
  <c r="AA196" i="6"/>
  <c r="AA197" i="6"/>
  <c r="AA198" i="6"/>
  <c r="AA199" i="6"/>
  <c r="AA200" i="6"/>
  <c r="AA201" i="6"/>
  <c r="AA202" i="6"/>
  <c r="AA203" i="6"/>
  <c r="AA204" i="6"/>
  <c r="AA205" i="6"/>
  <c r="AA206" i="6"/>
  <c r="AA207" i="6"/>
  <c r="AA208" i="6"/>
  <c r="AA209" i="6"/>
  <c r="AA210" i="6"/>
  <c r="AA211" i="6"/>
  <c r="AA212" i="6"/>
  <c r="AA213" i="6"/>
  <c r="AA214" i="6"/>
  <c r="AA215" i="6"/>
  <c r="AA216" i="6"/>
  <c r="AA217" i="6"/>
  <c r="AA218" i="6"/>
  <c r="AA219" i="6"/>
  <c r="AA220" i="6"/>
  <c r="AA221" i="6"/>
  <c r="AA222" i="6"/>
  <c r="AA223" i="6"/>
  <c r="AA224" i="6"/>
  <c r="AA225" i="6"/>
  <c r="AA226" i="6"/>
  <c r="AA227" i="6"/>
  <c r="AA228" i="6"/>
  <c r="AA229" i="6"/>
  <c r="AA230" i="6"/>
  <c r="AA231" i="6"/>
  <c r="AA232" i="6"/>
  <c r="AA233" i="6"/>
  <c r="AA234" i="6"/>
  <c r="AA235" i="6"/>
  <c r="AA236" i="6"/>
  <c r="AA237" i="6"/>
  <c r="AA238" i="6"/>
  <c r="AA239" i="6"/>
  <c r="AA240" i="6"/>
  <c r="AA241" i="6"/>
  <c r="AA242" i="6"/>
  <c r="AA243" i="6"/>
  <c r="AA244" i="6"/>
  <c r="AA245" i="6"/>
  <c r="AA246" i="6"/>
  <c r="AA247" i="6"/>
  <c r="AA248" i="6"/>
  <c r="AA249" i="6"/>
  <c r="AA250" i="6"/>
  <c r="AA251" i="6"/>
  <c r="AA252" i="6"/>
  <c r="AA253" i="6"/>
  <c r="AA254" i="6"/>
  <c r="AA255" i="6"/>
  <c r="AA256" i="6"/>
  <c r="AA257" i="6"/>
  <c r="AA258" i="6"/>
  <c r="AA259" i="6"/>
  <c r="AA260" i="6"/>
  <c r="AA261" i="6"/>
  <c r="AA262" i="6"/>
  <c r="AA263" i="6"/>
  <c r="AA264" i="6"/>
  <c r="AA265" i="6"/>
  <c r="AA266" i="6"/>
  <c r="AA267" i="6"/>
  <c r="AA268" i="6"/>
  <c r="AA269" i="6"/>
  <c r="AA270" i="6"/>
  <c r="AA271" i="6"/>
  <c r="AA272" i="6"/>
  <c r="AA273" i="6"/>
  <c r="AA274" i="6"/>
  <c r="AA275" i="6"/>
  <c r="AA276" i="6"/>
  <c r="AA277" i="6"/>
  <c r="AA278" i="6"/>
  <c r="AA279" i="6"/>
  <c r="AA280" i="6"/>
  <c r="AA281" i="6"/>
  <c r="AA282" i="6"/>
  <c r="AA283" i="6"/>
  <c r="AA284" i="6"/>
  <c r="AA285" i="6"/>
  <c r="AA286" i="6"/>
  <c r="AA287" i="6"/>
  <c r="AA288" i="6"/>
  <c r="AA289" i="6"/>
  <c r="AA290" i="6"/>
  <c r="AA291" i="6"/>
  <c r="AA292" i="6"/>
  <c r="AA293" i="6"/>
  <c r="AA294" i="6"/>
  <c r="AA295" i="6"/>
  <c r="AA296" i="6"/>
  <c r="AA297" i="6"/>
  <c r="AA298" i="6"/>
  <c r="AA299" i="6"/>
  <c r="AA300" i="6"/>
  <c r="AA301" i="6"/>
  <c r="AA302" i="6"/>
  <c r="AA303" i="6"/>
  <c r="AA304" i="6"/>
  <c r="AA305" i="6"/>
  <c r="AA306" i="6"/>
  <c r="AA307" i="6"/>
  <c r="AA308" i="6"/>
  <c r="AA309" i="6"/>
  <c r="AA310" i="6"/>
  <c r="AA311" i="6"/>
  <c r="AA312" i="6"/>
  <c r="AA313" i="6"/>
  <c r="AA314" i="6"/>
  <c r="AA315" i="6"/>
  <c r="AA316" i="6"/>
  <c r="AA317" i="6"/>
  <c r="AA318" i="6"/>
  <c r="AA319" i="6"/>
  <c r="AA320" i="6"/>
  <c r="AA321" i="6"/>
  <c r="AA322" i="6"/>
  <c r="AA323" i="6"/>
  <c r="AA324" i="6"/>
  <c r="AA325" i="6"/>
  <c r="AA326" i="6"/>
  <c r="AA327" i="6"/>
  <c r="AA328" i="6"/>
  <c r="AA329" i="6"/>
  <c r="AA330" i="6"/>
  <c r="AA331" i="6"/>
  <c r="AA332" i="6"/>
  <c r="AA333" i="6"/>
  <c r="AA334" i="6"/>
  <c r="AA335" i="6"/>
  <c r="AA336" i="6"/>
  <c r="AA337" i="6"/>
  <c r="AA338" i="6"/>
  <c r="AA339" i="6"/>
  <c r="AA340" i="6"/>
  <c r="AA341" i="6"/>
  <c r="AA342" i="6"/>
  <c r="AA343" i="6"/>
  <c r="AA344" i="6"/>
  <c r="AA345" i="6"/>
  <c r="AA346" i="6"/>
  <c r="AA347" i="6"/>
  <c r="AA348" i="6"/>
  <c r="AA349" i="6"/>
  <c r="AA350" i="6"/>
  <c r="AA351" i="6"/>
  <c r="AA352" i="6"/>
  <c r="AA353" i="6"/>
  <c r="AA354" i="6"/>
  <c r="AA355" i="6"/>
  <c r="AA356" i="6"/>
  <c r="AA357" i="6"/>
  <c r="AA358" i="6"/>
  <c r="AA359" i="6"/>
  <c r="AA360" i="6"/>
  <c r="AA361" i="6"/>
  <c r="AA362" i="6"/>
  <c r="AA363" i="6"/>
  <c r="AA364" i="6"/>
  <c r="AA365" i="6"/>
  <c r="AA366" i="6"/>
  <c r="AA367" i="6"/>
  <c r="AA368" i="6"/>
  <c r="AA369" i="6"/>
  <c r="AA370" i="6"/>
  <c r="AA371" i="6"/>
  <c r="AA372" i="6"/>
  <c r="AA373" i="6"/>
  <c r="AA374" i="6"/>
  <c r="AA375" i="6"/>
  <c r="AA376" i="6"/>
  <c r="AA377" i="6"/>
  <c r="AA378" i="6"/>
  <c r="AA379" i="6"/>
  <c r="AA380" i="6"/>
  <c r="AA381" i="6"/>
  <c r="AA382" i="6"/>
  <c r="AA383" i="6"/>
  <c r="AA384" i="6"/>
  <c r="AA385" i="6"/>
  <c r="AA386" i="6"/>
  <c r="AA387" i="6"/>
  <c r="AA388" i="6"/>
  <c r="AA389" i="6"/>
  <c r="AA390" i="6"/>
  <c r="AA391" i="6"/>
  <c r="AA392" i="6"/>
  <c r="AA393" i="6"/>
  <c r="AA394" i="6"/>
  <c r="AA395" i="6"/>
  <c r="AA396" i="6"/>
  <c r="AA397" i="6"/>
  <c r="AA398" i="6"/>
  <c r="AA399" i="6"/>
  <c r="AA400" i="6"/>
  <c r="AA20" i="3"/>
  <c r="AA21" i="3" s="1"/>
  <c r="AA22" i="3" s="1"/>
  <c r="AA23" i="3" s="1"/>
  <c r="AA24" i="3" s="1"/>
  <c r="AA25" i="3" s="1"/>
  <c r="AA26" i="3" s="1"/>
  <c r="AA27" i="3" s="1"/>
  <c r="AA28" i="3" s="1"/>
  <c r="AA29" i="3" s="1"/>
  <c r="AA30" i="3" s="1"/>
  <c r="AA31" i="3" s="1"/>
  <c r="AA32" i="3" s="1"/>
  <c r="AA33" i="3" s="1"/>
  <c r="AA34" i="3" s="1"/>
  <c r="AA35" i="3" s="1"/>
  <c r="AA36" i="3" s="1"/>
  <c r="AA37" i="3" s="1"/>
  <c r="AA38" i="3" s="1"/>
  <c r="AA39" i="3" s="1"/>
  <c r="AA40" i="3" s="1"/>
  <c r="AA41" i="3" s="1"/>
  <c r="AA42" i="3" s="1"/>
  <c r="AA43" i="3" s="1"/>
  <c r="AA44" i="3" s="1"/>
  <c r="AA45" i="3" s="1"/>
  <c r="AA46" i="3" s="1"/>
  <c r="AA47" i="3" s="1"/>
  <c r="AA48" i="3" s="1"/>
  <c r="AA49" i="3" s="1"/>
  <c r="AA50" i="3" s="1"/>
  <c r="AA51" i="3" s="1"/>
  <c r="AA52" i="3" s="1"/>
  <c r="AA53" i="3" s="1"/>
  <c r="AA54" i="3" s="1"/>
  <c r="AA55" i="3" s="1"/>
  <c r="AA56" i="3" s="1"/>
  <c r="AA57" i="3" s="1"/>
  <c r="AA58" i="3" s="1"/>
  <c r="AA59" i="3" s="1"/>
  <c r="AA60" i="3" s="1"/>
  <c r="AA61" i="3" s="1"/>
  <c r="AA62" i="3" s="1"/>
  <c r="AA63" i="3" s="1"/>
  <c r="AA64" i="3" s="1"/>
  <c r="AA65" i="3" s="1"/>
  <c r="AA66" i="3" s="1"/>
  <c r="AA67" i="3" s="1"/>
  <c r="AA68" i="3" s="1"/>
  <c r="AA69" i="3" s="1"/>
  <c r="AA70" i="3" s="1"/>
  <c r="AA71" i="3" s="1"/>
  <c r="AA72" i="3" s="1"/>
  <c r="AA73" i="3" s="1"/>
  <c r="AA74" i="3" s="1"/>
  <c r="AA75" i="3" s="1"/>
  <c r="AA76" i="3" s="1"/>
  <c r="AA77" i="3" s="1"/>
  <c r="AA78" i="3" s="1"/>
  <c r="AA79" i="3" s="1"/>
  <c r="AA80" i="3" s="1"/>
  <c r="AA81" i="3" s="1"/>
  <c r="AA82" i="3" s="1"/>
  <c r="AA83" i="3" s="1"/>
  <c r="AA84" i="3" s="1"/>
  <c r="AA85" i="3" s="1"/>
  <c r="AA86" i="3" s="1"/>
  <c r="AA87" i="3" s="1"/>
  <c r="AA88" i="3" s="1"/>
  <c r="AA89" i="3" s="1"/>
  <c r="AA90" i="3" s="1"/>
  <c r="AA91" i="3" s="1"/>
  <c r="AA92" i="3" s="1"/>
  <c r="AA93" i="3" s="1"/>
  <c r="AA94" i="3" s="1"/>
  <c r="AA95" i="3" s="1"/>
  <c r="AA96" i="3" s="1"/>
  <c r="AA97" i="3" s="1"/>
  <c r="AA98" i="3" s="1"/>
  <c r="AA99" i="3" s="1"/>
  <c r="AA100" i="3" s="1"/>
  <c r="AA101" i="3" s="1"/>
  <c r="AA102" i="3" s="1"/>
  <c r="AA103" i="3" s="1"/>
  <c r="AA104" i="3" s="1"/>
  <c r="AA105" i="3" s="1"/>
  <c r="AA106" i="3" s="1"/>
  <c r="AA107" i="3" s="1"/>
  <c r="AA108" i="3" s="1"/>
  <c r="AA109" i="3" s="1"/>
  <c r="AA110" i="3" s="1"/>
  <c r="AA111" i="3" s="1"/>
  <c r="AA112" i="3" s="1"/>
  <c r="AA113" i="3" s="1"/>
  <c r="AA114" i="3" s="1"/>
  <c r="AA115" i="3" s="1"/>
  <c r="AA116" i="3" s="1"/>
  <c r="AA117" i="3" s="1"/>
  <c r="AA118" i="3" s="1"/>
  <c r="AA119" i="3" s="1"/>
  <c r="AA120" i="3" s="1"/>
  <c r="AA121" i="3" s="1"/>
  <c r="AA122" i="3" s="1"/>
  <c r="AA123" i="3" s="1"/>
  <c r="AA124" i="3" s="1"/>
  <c r="AA125" i="3" s="1"/>
  <c r="AA126" i="3" s="1"/>
  <c r="AA127" i="3" s="1"/>
  <c r="AA128" i="3" s="1"/>
  <c r="AA129" i="3" s="1"/>
  <c r="AA130" i="3" s="1"/>
  <c r="AA131" i="3" s="1"/>
  <c r="AA132" i="3" s="1"/>
  <c r="AA133" i="3" s="1"/>
  <c r="AA134" i="3" s="1"/>
  <c r="AA135" i="3" s="1"/>
  <c r="AA136" i="3" s="1"/>
  <c r="AA137" i="3" s="1"/>
  <c r="AA138" i="3" s="1"/>
  <c r="AA139" i="3" s="1"/>
  <c r="AA140" i="3" s="1"/>
  <c r="AA141" i="3" s="1"/>
  <c r="AA142" i="3" s="1"/>
  <c r="AA143" i="3" s="1"/>
  <c r="AA144" i="3" s="1"/>
  <c r="AA145" i="3" s="1"/>
  <c r="AA146" i="3" s="1"/>
  <c r="AA147" i="3" s="1"/>
  <c r="AA148" i="3" s="1"/>
  <c r="AA149" i="3" s="1"/>
  <c r="AA150" i="3" s="1"/>
  <c r="AA151" i="3" s="1"/>
  <c r="AA152" i="3" s="1"/>
  <c r="AA153" i="3" s="1"/>
  <c r="AA154" i="3" s="1"/>
  <c r="AA155" i="3" s="1"/>
  <c r="AA156" i="3" s="1"/>
  <c r="AA157" i="3" s="1"/>
  <c r="AA158" i="3" s="1"/>
  <c r="AA159" i="3" s="1"/>
  <c r="AA160" i="3" s="1"/>
  <c r="AA161" i="3" s="1"/>
  <c r="AA162" i="3" s="1"/>
  <c r="AA163" i="3" s="1"/>
  <c r="AA164" i="3" s="1"/>
  <c r="AA165" i="3" s="1"/>
  <c r="AA166" i="3" s="1"/>
  <c r="AA167" i="3" s="1"/>
  <c r="AA168" i="3" s="1"/>
  <c r="AA169" i="3" s="1"/>
  <c r="AA170" i="3" s="1"/>
  <c r="AA171" i="3" s="1"/>
  <c r="AA172" i="3" s="1"/>
  <c r="AA173" i="3" s="1"/>
  <c r="AA174" i="3" s="1"/>
  <c r="AA175" i="3" s="1"/>
  <c r="AA176" i="3" s="1"/>
  <c r="AA177" i="3" s="1"/>
  <c r="AA178" i="3" s="1"/>
  <c r="AA179" i="3" s="1"/>
  <c r="AA180" i="3" s="1"/>
  <c r="AA181" i="3" s="1"/>
  <c r="AA182" i="3" s="1"/>
  <c r="AA183" i="3" s="1"/>
  <c r="AA184" i="3" s="1"/>
  <c r="AA185" i="3" s="1"/>
  <c r="AA186" i="3" s="1"/>
  <c r="AA187" i="3" s="1"/>
  <c r="AA188" i="3" s="1"/>
  <c r="AA189" i="3" s="1"/>
  <c r="AA190" i="3" s="1"/>
  <c r="AA191" i="3" s="1"/>
  <c r="AA192" i="3" s="1"/>
  <c r="AA193" i="3" s="1"/>
  <c r="AA194" i="3" s="1"/>
  <c r="AA195" i="3" s="1"/>
  <c r="AA196" i="3" s="1"/>
  <c r="AA197" i="3" s="1"/>
  <c r="AA198" i="3" s="1"/>
  <c r="AA199" i="3" s="1"/>
  <c r="AA200" i="3" s="1"/>
  <c r="AA201" i="3" s="1"/>
  <c r="AA202" i="3" s="1"/>
  <c r="AA203" i="3" s="1"/>
  <c r="AA204" i="3" s="1"/>
  <c r="AA205" i="3" s="1"/>
  <c r="AA206" i="3" s="1"/>
  <c r="AA207" i="3" s="1"/>
  <c r="AA208" i="3" s="1"/>
  <c r="AA209" i="3" s="1"/>
  <c r="AA210" i="3" s="1"/>
  <c r="AA211" i="3" s="1"/>
  <c r="AA212" i="3" s="1"/>
  <c r="AA213" i="3" s="1"/>
  <c r="AA214" i="3" s="1"/>
  <c r="AA215" i="3" s="1"/>
  <c r="AA216" i="3" s="1"/>
  <c r="AA217" i="3" s="1"/>
  <c r="AA218" i="3" s="1"/>
  <c r="AA219" i="3" s="1"/>
  <c r="AA220" i="3" s="1"/>
  <c r="AA221" i="3" s="1"/>
  <c r="AA222" i="3" s="1"/>
  <c r="AA223" i="3" s="1"/>
  <c r="AA224" i="3" s="1"/>
  <c r="AA225" i="3" s="1"/>
  <c r="AA226" i="3" s="1"/>
  <c r="AA227" i="3" s="1"/>
  <c r="AA228" i="3" s="1"/>
  <c r="AA229" i="3" s="1"/>
  <c r="AA230" i="3" s="1"/>
  <c r="AA231" i="3" s="1"/>
  <c r="AA232" i="3" s="1"/>
  <c r="AA233" i="3" s="1"/>
  <c r="AA234" i="3" s="1"/>
  <c r="AA235" i="3" s="1"/>
  <c r="AA236" i="3" s="1"/>
  <c r="AA237" i="3" s="1"/>
  <c r="AA238" i="3" s="1"/>
  <c r="AA239" i="3" s="1"/>
  <c r="AA240" i="3" s="1"/>
  <c r="AA241" i="3" s="1"/>
  <c r="AA242" i="3" s="1"/>
  <c r="AA243" i="3" s="1"/>
  <c r="AA244" i="3" s="1"/>
  <c r="AA245" i="3" s="1"/>
  <c r="AA246" i="3" s="1"/>
  <c r="AA247" i="3" s="1"/>
  <c r="AA248" i="3" s="1"/>
  <c r="AA249" i="3" s="1"/>
  <c r="AA250" i="3" s="1"/>
  <c r="AA251" i="3" s="1"/>
  <c r="AA252" i="3" s="1"/>
  <c r="AA253" i="3" s="1"/>
  <c r="AA254" i="3" s="1"/>
  <c r="AA255" i="3" s="1"/>
  <c r="AA256" i="3" s="1"/>
  <c r="AA257" i="3" s="1"/>
  <c r="AA258" i="3" s="1"/>
  <c r="AA259" i="3" s="1"/>
  <c r="AA260" i="3" s="1"/>
  <c r="AA261" i="3" s="1"/>
  <c r="AA262" i="3" s="1"/>
  <c r="AA263" i="3" s="1"/>
  <c r="AA264" i="3" s="1"/>
  <c r="AA265" i="3" s="1"/>
  <c r="AA266" i="3" s="1"/>
  <c r="AA267" i="3" s="1"/>
  <c r="AA268" i="3" s="1"/>
  <c r="AA269" i="3" s="1"/>
  <c r="AA270" i="3" s="1"/>
  <c r="AA271" i="3" s="1"/>
  <c r="AA272" i="3" s="1"/>
  <c r="AA273" i="3" s="1"/>
  <c r="AA274" i="3" s="1"/>
  <c r="AA275" i="3" s="1"/>
  <c r="AA276" i="3" s="1"/>
  <c r="AA277" i="3" s="1"/>
  <c r="AA278" i="3" s="1"/>
  <c r="AA279" i="3" s="1"/>
  <c r="AA280" i="3" s="1"/>
  <c r="AA281" i="3" s="1"/>
  <c r="AA282" i="3" s="1"/>
  <c r="AA283" i="3" s="1"/>
  <c r="AA284" i="3" s="1"/>
  <c r="AA285" i="3" s="1"/>
  <c r="AA286" i="3" s="1"/>
  <c r="AA287" i="3" s="1"/>
  <c r="AA288" i="3" s="1"/>
  <c r="AA289" i="3" s="1"/>
  <c r="AA290" i="3" s="1"/>
  <c r="AA291" i="3" s="1"/>
  <c r="AA292" i="3" s="1"/>
  <c r="AA293" i="3" s="1"/>
  <c r="AA294" i="3" s="1"/>
  <c r="AA295" i="3" s="1"/>
  <c r="AA296" i="3" s="1"/>
  <c r="AA297" i="3" s="1"/>
  <c r="AA298" i="3" s="1"/>
  <c r="AA299" i="3" s="1"/>
  <c r="AA300" i="3" s="1"/>
  <c r="AA301" i="3" s="1"/>
  <c r="AA302" i="3" s="1"/>
  <c r="AA303" i="3" s="1"/>
  <c r="AA304" i="3" s="1"/>
  <c r="AA305" i="3" s="1"/>
  <c r="AA306" i="3" s="1"/>
  <c r="AA307" i="3" s="1"/>
  <c r="AA308" i="3" s="1"/>
  <c r="AA309" i="3" s="1"/>
  <c r="AA310" i="3" s="1"/>
  <c r="AA311" i="3" s="1"/>
  <c r="AA312" i="3" s="1"/>
  <c r="AA313" i="3" s="1"/>
  <c r="AA314" i="3" s="1"/>
  <c r="AA315" i="3" s="1"/>
  <c r="AA316" i="3" s="1"/>
  <c r="AA317" i="3" s="1"/>
  <c r="AA318" i="3" s="1"/>
  <c r="AA319" i="3" s="1"/>
  <c r="AA320" i="3" s="1"/>
  <c r="AA321" i="3" s="1"/>
  <c r="AA322" i="3" s="1"/>
  <c r="AA323" i="3" s="1"/>
  <c r="AA324" i="3" s="1"/>
  <c r="AA325" i="3" s="1"/>
  <c r="AA326" i="3" s="1"/>
  <c r="AA327" i="3" s="1"/>
  <c r="AA328" i="3" s="1"/>
  <c r="AA329" i="3" s="1"/>
  <c r="AA330" i="3" s="1"/>
  <c r="AA331" i="3" s="1"/>
  <c r="AA332" i="3" s="1"/>
  <c r="AA333" i="3" s="1"/>
  <c r="AA334" i="3" s="1"/>
  <c r="AA335" i="3" s="1"/>
  <c r="AA336" i="3" s="1"/>
  <c r="AA337" i="3" s="1"/>
  <c r="AA338" i="3" s="1"/>
  <c r="AA339" i="3" s="1"/>
  <c r="AA340" i="3" s="1"/>
  <c r="AA341" i="3" s="1"/>
  <c r="AA342" i="3" s="1"/>
  <c r="AA343" i="3" s="1"/>
  <c r="AA344" i="3" s="1"/>
  <c r="AA345" i="3" s="1"/>
  <c r="AA346" i="3" s="1"/>
  <c r="AA347" i="3" s="1"/>
  <c r="AA348" i="3" s="1"/>
  <c r="AA349" i="3" s="1"/>
  <c r="AA350" i="3" s="1"/>
  <c r="AA351" i="3" s="1"/>
  <c r="AA352" i="3" s="1"/>
  <c r="AA353" i="3" s="1"/>
  <c r="AA354" i="3" s="1"/>
  <c r="AA355" i="3" s="1"/>
  <c r="AA356" i="3" s="1"/>
  <c r="AA357" i="3" s="1"/>
  <c r="AA358" i="3" s="1"/>
  <c r="AA359" i="3" s="1"/>
  <c r="AA360" i="3" s="1"/>
  <c r="AA361" i="3" s="1"/>
  <c r="AA362" i="3" s="1"/>
  <c r="AA363" i="3" s="1"/>
  <c r="AA364" i="3" s="1"/>
  <c r="AA365" i="3" s="1"/>
  <c r="AA366" i="3" s="1"/>
  <c r="AA367" i="3" s="1"/>
  <c r="AA368" i="3" s="1"/>
  <c r="AA369" i="3" s="1"/>
  <c r="AA370" i="3" s="1"/>
  <c r="AA371" i="3" s="1"/>
  <c r="AA372" i="3" s="1"/>
  <c r="AA373" i="3" s="1"/>
  <c r="AA374" i="3" s="1"/>
  <c r="AA375" i="3" s="1"/>
  <c r="AA376" i="3" s="1"/>
  <c r="AA377" i="3" s="1"/>
  <c r="AA378" i="3" s="1"/>
  <c r="AA379" i="3" s="1"/>
  <c r="AA380" i="3" s="1"/>
  <c r="AA381" i="3" s="1"/>
  <c r="AA382" i="3" s="1"/>
  <c r="AA383" i="3" s="1"/>
  <c r="AA384" i="3" s="1"/>
  <c r="AA385" i="3" s="1"/>
  <c r="AA386" i="3" s="1"/>
  <c r="AA387" i="3" s="1"/>
  <c r="AA388" i="3" s="1"/>
  <c r="AA389" i="3" s="1"/>
  <c r="AA390" i="3" s="1"/>
  <c r="AA391" i="3" s="1"/>
  <c r="AA392" i="3" s="1"/>
  <c r="AA393" i="3" s="1"/>
  <c r="AA394" i="3" s="1"/>
  <c r="AA395" i="3" s="1"/>
  <c r="AA396" i="3" s="1"/>
  <c r="AA397" i="3" s="1"/>
  <c r="AA398" i="3" s="1"/>
  <c r="AA399" i="3" s="1"/>
  <c r="AA400" i="3" s="1"/>
  <c r="AA401" i="3" s="1"/>
  <c r="AA402" i="3" s="1"/>
  <c r="AA403" i="3" s="1"/>
  <c r="AA404" i="3" s="1"/>
  <c r="AA405" i="3" s="1"/>
  <c r="AA406" i="3" s="1"/>
  <c r="AA407" i="3" s="1"/>
  <c r="AA408" i="3" s="1"/>
  <c r="AA409" i="3" s="1"/>
  <c r="AA410" i="3" s="1"/>
  <c r="AA411" i="3" s="1"/>
  <c r="AA412" i="3" s="1"/>
  <c r="AA413" i="3" s="1"/>
  <c r="AA414" i="3" s="1"/>
  <c r="S8" i="3"/>
  <c r="Q9" i="3"/>
  <c r="Q10" i="3" s="1"/>
  <c r="V8" i="3"/>
  <c r="T9" i="3"/>
  <c r="T10" i="3" s="1"/>
  <c r="R9" i="3"/>
  <c r="AD11" i="3"/>
  <c r="AD12" i="3" s="1"/>
  <c r="AD13" i="3" s="1"/>
  <c r="U8" i="3"/>
  <c r="Q11" i="6"/>
  <c r="T11" i="6" s="1"/>
  <c r="T10" i="6"/>
  <c r="Z31" i="3"/>
  <c r="Z43" i="3" s="1"/>
  <c r="Z55" i="3" s="1"/>
  <c r="Z67" i="3" s="1"/>
  <c r="Z79" i="3" s="1"/>
  <c r="Z91" i="3" s="1"/>
  <c r="Z103" i="3" s="1"/>
  <c r="Z115" i="3" s="1"/>
  <c r="Z127" i="3" s="1"/>
  <c r="Z139" i="3" s="1"/>
  <c r="Z151" i="3" s="1"/>
  <c r="Z163" i="3" s="1"/>
  <c r="Z175" i="3" s="1"/>
  <c r="Z187" i="3" s="1"/>
  <c r="Z199" i="3" s="1"/>
  <c r="Z211" i="3" s="1"/>
  <c r="Z223" i="3" s="1"/>
  <c r="Z235" i="3" s="1"/>
  <c r="Z247" i="3" s="1"/>
  <c r="Z259" i="3" s="1"/>
  <c r="Z271" i="3" s="1"/>
  <c r="Z283" i="3" s="1"/>
  <c r="Z295" i="3" s="1"/>
  <c r="Z307" i="3" s="1"/>
  <c r="Z319" i="3" s="1"/>
  <c r="Z331" i="3" s="1"/>
  <c r="Z343" i="3" s="1"/>
  <c r="Z355" i="3" s="1"/>
  <c r="Z367" i="3" s="1"/>
  <c r="Z379" i="3" s="1"/>
  <c r="Z391" i="3" s="1"/>
  <c r="Z403" i="3" s="1"/>
  <c r="Z415" i="3" s="1"/>
  <c r="V9" i="3" l="1"/>
  <c r="S10" i="3"/>
  <c r="Q11" i="3"/>
  <c r="S9" i="3"/>
  <c r="Q12" i="6"/>
  <c r="T12" i="6" s="1"/>
  <c r="AD14" i="3"/>
  <c r="T11" i="3"/>
  <c r="R10" i="3"/>
  <c r="U9" i="3"/>
  <c r="X10" i="6"/>
  <c r="Y10" i="6" s="1"/>
  <c r="AB10" i="6"/>
  <c r="AB11" i="6" s="1"/>
  <c r="AB12" i="6" s="1"/>
  <c r="AB13" i="6" s="1"/>
  <c r="AB14" i="6" s="1"/>
  <c r="AB15" i="6" s="1"/>
  <c r="AB16" i="6" s="1"/>
  <c r="AB17" i="6" s="1"/>
  <c r="AB18" i="6" s="1"/>
  <c r="AB19" i="6" s="1"/>
  <c r="AB20" i="6" s="1"/>
  <c r="AB21" i="6" s="1"/>
  <c r="AB22" i="6" s="1"/>
  <c r="AB23" i="6" s="1"/>
  <c r="AB24" i="6" s="1"/>
  <c r="AB25" i="6" s="1"/>
  <c r="AB26" i="6" s="1"/>
  <c r="AB27" i="6" s="1"/>
  <c r="AB28" i="6" s="1"/>
  <c r="AB29" i="6" s="1"/>
  <c r="AB30" i="6" s="1"/>
  <c r="AB31" i="6" s="1"/>
  <c r="AB32" i="6" s="1"/>
  <c r="AB33" i="6" s="1"/>
  <c r="AB34" i="6" s="1"/>
  <c r="AB35" i="6" s="1"/>
  <c r="AB36" i="6" s="1"/>
  <c r="AB37" i="6" s="1"/>
  <c r="AB38" i="6" s="1"/>
  <c r="AB39" i="6" s="1"/>
  <c r="AB40" i="6" s="1"/>
  <c r="AB41" i="6" s="1"/>
  <c r="AB42" i="6" s="1"/>
  <c r="AB43" i="6" s="1"/>
  <c r="AB44" i="6" s="1"/>
  <c r="AB45" i="6" s="1"/>
  <c r="AB46" i="6" s="1"/>
  <c r="Q13" i="6" l="1"/>
  <c r="T13" i="6" s="1"/>
  <c r="S11" i="3"/>
  <c r="Q12" i="3"/>
  <c r="V11" i="3"/>
  <c r="T12" i="3"/>
  <c r="S13" i="6"/>
  <c r="S11" i="6"/>
  <c r="U11" i="6" s="1"/>
  <c r="V11" i="6" s="1"/>
  <c r="W11" i="6" s="1"/>
  <c r="S12" i="6"/>
  <c r="R11" i="3"/>
  <c r="U10" i="3"/>
  <c r="V10" i="3" s="1"/>
  <c r="AD15" i="3"/>
  <c r="AB47" i="6"/>
  <c r="AB48" i="6" s="1"/>
  <c r="AB49" i="6" s="1"/>
  <c r="AB50" i="6" s="1"/>
  <c r="AB51" i="6" s="1"/>
  <c r="AB52" i="6" s="1"/>
  <c r="AB53" i="6" s="1"/>
  <c r="AB54" i="6" s="1"/>
  <c r="AB55" i="6" s="1"/>
  <c r="AB56" i="6" s="1"/>
  <c r="AB57" i="6" s="1"/>
  <c r="AB58" i="6" s="1"/>
  <c r="AB59" i="6" s="1"/>
  <c r="AB60" i="6" s="1"/>
  <c r="AB61" i="6" s="1"/>
  <c r="AB62" i="6" s="1"/>
  <c r="AB63" i="6" s="1"/>
  <c r="AB64" i="6" s="1"/>
  <c r="AB65" i="6" s="1"/>
  <c r="AB66" i="6" s="1"/>
  <c r="AB67" i="6" s="1"/>
  <c r="AB68" i="6" s="1"/>
  <c r="AB69" i="6" s="1"/>
  <c r="AB70" i="6" s="1"/>
  <c r="AB71" i="6" s="1"/>
  <c r="AB72" i="6" s="1"/>
  <c r="AB73" i="6" s="1"/>
  <c r="AB74" i="6" s="1"/>
  <c r="AB75" i="6" s="1"/>
  <c r="AB76" i="6" s="1"/>
  <c r="AB77" i="6" s="1"/>
  <c r="AB78" i="6" s="1"/>
  <c r="AB79" i="6" s="1"/>
  <c r="AB80" i="6" s="1"/>
  <c r="AB81" i="6" s="1"/>
  <c r="AB82" i="6" s="1"/>
  <c r="AB83" i="6" s="1"/>
  <c r="AB84" i="6" s="1"/>
  <c r="AB85" i="6" s="1"/>
  <c r="AB86" i="6" s="1"/>
  <c r="AB87" i="6" s="1"/>
  <c r="AB88" i="6" s="1"/>
  <c r="AB89" i="6" s="1"/>
  <c r="AB90" i="6" s="1"/>
  <c r="AB91" i="6" s="1"/>
  <c r="AB92" i="6" s="1"/>
  <c r="AB93" i="6" s="1"/>
  <c r="AB94" i="6" s="1"/>
  <c r="AB95" i="6" s="1"/>
  <c r="AB96" i="6" s="1"/>
  <c r="AB97" i="6" s="1"/>
  <c r="AB98" i="6" s="1"/>
  <c r="AB99" i="6" s="1"/>
  <c r="AB100" i="6" s="1"/>
  <c r="AB101" i="6" s="1"/>
  <c r="AB102" i="6" s="1"/>
  <c r="AB103" i="6" s="1"/>
  <c r="AB104" i="6" s="1"/>
  <c r="AB105" i="6" s="1"/>
  <c r="AB106" i="6" s="1"/>
  <c r="AB107" i="6" s="1"/>
  <c r="AB108" i="6" s="1"/>
  <c r="AB109" i="6" s="1"/>
  <c r="AB110" i="6" s="1"/>
  <c r="AB111" i="6" s="1"/>
  <c r="AB112" i="6" s="1"/>
  <c r="AB113" i="6" s="1"/>
  <c r="AB114" i="6" s="1"/>
  <c r="AB115" i="6" s="1"/>
  <c r="AB116" i="6" s="1"/>
  <c r="AB117" i="6" s="1"/>
  <c r="AB118" i="6" s="1"/>
  <c r="AB119" i="6" s="1"/>
  <c r="AB120" i="6" s="1"/>
  <c r="AB121" i="6" s="1"/>
  <c r="AB122" i="6" s="1"/>
  <c r="AB123" i="6" s="1"/>
  <c r="AB124" i="6" s="1"/>
  <c r="AB125" i="6" s="1"/>
  <c r="AB126" i="6" s="1"/>
  <c r="AB127" i="6" s="1"/>
  <c r="AB128" i="6" s="1"/>
  <c r="AB129" i="6" s="1"/>
  <c r="AB130" i="6" s="1"/>
  <c r="AB131" i="6" s="1"/>
  <c r="AB132" i="6" s="1"/>
  <c r="AB133" i="6" s="1"/>
  <c r="AB134" i="6" s="1"/>
  <c r="AB135" i="6" s="1"/>
  <c r="AB136" i="6" s="1"/>
  <c r="AB137" i="6" s="1"/>
  <c r="AB138" i="6" s="1"/>
  <c r="AB139" i="6" s="1"/>
  <c r="AB140" i="6" s="1"/>
  <c r="AB141" i="6" s="1"/>
  <c r="AB142" i="6" s="1"/>
  <c r="AB143" i="6" s="1"/>
  <c r="AB144" i="6" s="1"/>
  <c r="AB145" i="6" s="1"/>
  <c r="AB146" i="6" s="1"/>
  <c r="AB147" i="6" s="1"/>
  <c r="AB148" i="6" s="1"/>
  <c r="AB149" i="6" s="1"/>
  <c r="AB150" i="6" s="1"/>
  <c r="AB151" i="6" s="1"/>
  <c r="AB152" i="6" s="1"/>
  <c r="AB153" i="6" s="1"/>
  <c r="AB154" i="6" s="1"/>
  <c r="AB155" i="6" s="1"/>
  <c r="AB156" i="6" s="1"/>
  <c r="AB157" i="6" s="1"/>
  <c r="AB158" i="6" s="1"/>
  <c r="AB159" i="6" s="1"/>
  <c r="AB160" i="6" s="1"/>
  <c r="AB161" i="6" s="1"/>
  <c r="AB162" i="6" s="1"/>
  <c r="AB163" i="6" s="1"/>
  <c r="AB164" i="6" s="1"/>
  <c r="AB165" i="6" s="1"/>
  <c r="AB166" i="6" s="1"/>
  <c r="AB167" i="6" s="1"/>
  <c r="AB168" i="6" s="1"/>
  <c r="AB169" i="6" s="1"/>
  <c r="AB170" i="6" s="1"/>
  <c r="AB171" i="6" s="1"/>
  <c r="AB172" i="6" s="1"/>
  <c r="AB173" i="6" s="1"/>
  <c r="AB174" i="6" s="1"/>
  <c r="AB175" i="6" s="1"/>
  <c r="AB176" i="6" s="1"/>
  <c r="AB177" i="6" s="1"/>
  <c r="AB178" i="6" s="1"/>
  <c r="AB179" i="6" s="1"/>
  <c r="AB180" i="6" s="1"/>
  <c r="AB181" i="6" s="1"/>
  <c r="AB182" i="6" s="1"/>
  <c r="AB183" i="6" s="1"/>
  <c r="AB184" i="6" s="1"/>
  <c r="AB185" i="6" s="1"/>
  <c r="AB186" i="6" s="1"/>
  <c r="AB187" i="6" s="1"/>
  <c r="AB188" i="6" s="1"/>
  <c r="AB189" i="6" s="1"/>
  <c r="AB190" i="6" s="1"/>
  <c r="AB191" i="6" s="1"/>
  <c r="AB192" i="6" s="1"/>
  <c r="AB193" i="6" s="1"/>
  <c r="AB194" i="6" s="1"/>
  <c r="AB195" i="6" s="1"/>
  <c r="AB196" i="6" s="1"/>
  <c r="AB197" i="6" s="1"/>
  <c r="AB198" i="6" s="1"/>
  <c r="AB199" i="6" s="1"/>
  <c r="AB200" i="6" s="1"/>
  <c r="AB201" i="6" s="1"/>
  <c r="AB202" i="6" s="1"/>
  <c r="AB203" i="6" s="1"/>
  <c r="AB204" i="6" s="1"/>
  <c r="AB205" i="6" s="1"/>
  <c r="AB206" i="6" s="1"/>
  <c r="AB207" i="6" s="1"/>
  <c r="AB208" i="6" s="1"/>
  <c r="AB209" i="6" s="1"/>
  <c r="AB210" i="6" s="1"/>
  <c r="AB211" i="6" s="1"/>
  <c r="AB212" i="6" s="1"/>
  <c r="AB213" i="6" s="1"/>
  <c r="AB214" i="6" s="1"/>
  <c r="AB215" i="6" s="1"/>
  <c r="AB216" i="6" s="1"/>
  <c r="AB217" i="6" s="1"/>
  <c r="AB218" i="6" s="1"/>
  <c r="AB219" i="6" s="1"/>
  <c r="AB220" i="6" s="1"/>
  <c r="AB221" i="6" s="1"/>
  <c r="AB222" i="6" s="1"/>
  <c r="AB223" i="6" s="1"/>
  <c r="AB224" i="6" s="1"/>
  <c r="AB225" i="6" s="1"/>
  <c r="AB226" i="6" s="1"/>
  <c r="AB227" i="6" s="1"/>
  <c r="AB228" i="6" s="1"/>
  <c r="AB229" i="6" s="1"/>
  <c r="AB230" i="6" s="1"/>
  <c r="AB231" i="6" s="1"/>
  <c r="AB232" i="6" s="1"/>
  <c r="AB233" i="6" s="1"/>
  <c r="AB234" i="6" s="1"/>
  <c r="AB235" i="6" s="1"/>
  <c r="AB236" i="6" s="1"/>
  <c r="AB237" i="6" s="1"/>
  <c r="AB238" i="6" s="1"/>
  <c r="AB239" i="6" s="1"/>
  <c r="AB240" i="6" s="1"/>
  <c r="AB241" i="6" s="1"/>
  <c r="AB242" i="6" s="1"/>
  <c r="AB243" i="6" s="1"/>
  <c r="AB244" i="6" s="1"/>
  <c r="AB245" i="6" s="1"/>
  <c r="AB246" i="6" s="1"/>
  <c r="AB247" i="6" s="1"/>
  <c r="AB248" i="6" s="1"/>
  <c r="AB249" i="6" s="1"/>
  <c r="AB250" i="6" s="1"/>
  <c r="AB251" i="6" s="1"/>
  <c r="AB252" i="6" s="1"/>
  <c r="AB253" i="6" s="1"/>
  <c r="AB254" i="6" s="1"/>
  <c r="AB255" i="6" s="1"/>
  <c r="AB256" i="6" s="1"/>
  <c r="AB257" i="6" s="1"/>
  <c r="AB258" i="6" s="1"/>
  <c r="AB259" i="6" s="1"/>
  <c r="AB260" i="6" s="1"/>
  <c r="AB261" i="6" s="1"/>
  <c r="AB262" i="6" s="1"/>
  <c r="AB263" i="6" s="1"/>
  <c r="AB264" i="6" s="1"/>
  <c r="AB265" i="6" s="1"/>
  <c r="AB266" i="6" s="1"/>
  <c r="AB267" i="6" s="1"/>
  <c r="AB268" i="6" s="1"/>
  <c r="AB269" i="6" s="1"/>
  <c r="AB270" i="6" s="1"/>
  <c r="AB271" i="6" s="1"/>
  <c r="AB272" i="6" s="1"/>
  <c r="AB273" i="6" s="1"/>
  <c r="AB274" i="6" s="1"/>
  <c r="AB275" i="6" s="1"/>
  <c r="AB276" i="6" s="1"/>
  <c r="AB277" i="6" s="1"/>
  <c r="AB278" i="6" s="1"/>
  <c r="AB279" i="6" s="1"/>
  <c r="AB280" i="6" s="1"/>
  <c r="AB281" i="6" s="1"/>
  <c r="AB282" i="6" s="1"/>
  <c r="AB283" i="6" s="1"/>
  <c r="AB284" i="6" s="1"/>
  <c r="AB285" i="6" s="1"/>
  <c r="AB286" i="6" s="1"/>
  <c r="AB287" i="6" s="1"/>
  <c r="AB288" i="6" s="1"/>
  <c r="AB289" i="6" s="1"/>
  <c r="AB290" i="6" s="1"/>
  <c r="AB291" i="6" s="1"/>
  <c r="AB292" i="6" s="1"/>
  <c r="AB293" i="6" s="1"/>
  <c r="AB294" i="6" s="1"/>
  <c r="AB295" i="6" s="1"/>
  <c r="AB296" i="6" s="1"/>
  <c r="AB297" i="6" s="1"/>
  <c r="AB298" i="6" s="1"/>
  <c r="AB299" i="6" s="1"/>
  <c r="AB300" i="6" s="1"/>
  <c r="AB301" i="6" s="1"/>
  <c r="AB302" i="6" s="1"/>
  <c r="AB303" i="6" s="1"/>
  <c r="AB304" i="6" s="1"/>
  <c r="AB305" i="6" s="1"/>
  <c r="AB306" i="6" s="1"/>
  <c r="AB307" i="6" s="1"/>
  <c r="AB308" i="6" s="1"/>
  <c r="AB309" i="6" s="1"/>
  <c r="AB310" i="6" s="1"/>
  <c r="AB311" i="6" s="1"/>
  <c r="AB312" i="6" s="1"/>
  <c r="AB313" i="6" s="1"/>
  <c r="AB314" i="6" s="1"/>
  <c r="AB315" i="6" s="1"/>
  <c r="AB316" i="6" s="1"/>
  <c r="AB317" i="6" s="1"/>
  <c r="AB318" i="6" s="1"/>
  <c r="AB319" i="6" s="1"/>
  <c r="AB320" i="6" s="1"/>
  <c r="AB321" i="6" s="1"/>
  <c r="AB322" i="6" s="1"/>
  <c r="AB323" i="6" s="1"/>
  <c r="AB324" i="6" s="1"/>
  <c r="AB325" i="6" s="1"/>
  <c r="AB326" i="6" s="1"/>
  <c r="AB327" i="6" s="1"/>
  <c r="AB328" i="6" s="1"/>
  <c r="AB329" i="6" s="1"/>
  <c r="AB330" i="6" s="1"/>
  <c r="AB331" i="6" s="1"/>
  <c r="AB332" i="6" s="1"/>
  <c r="AB333" i="6" s="1"/>
  <c r="AB334" i="6" s="1"/>
  <c r="AB335" i="6" s="1"/>
  <c r="AB336" i="6" s="1"/>
  <c r="AB337" i="6" s="1"/>
  <c r="AB338" i="6" s="1"/>
  <c r="AB339" i="6" s="1"/>
  <c r="AB340" i="6" s="1"/>
  <c r="AB341" i="6" s="1"/>
  <c r="AB342" i="6" s="1"/>
  <c r="AB343" i="6" s="1"/>
  <c r="AB344" i="6" s="1"/>
  <c r="AB345" i="6" s="1"/>
  <c r="AB346" i="6" s="1"/>
  <c r="AB347" i="6" s="1"/>
  <c r="AB348" i="6" s="1"/>
  <c r="AB349" i="6" s="1"/>
  <c r="AB350" i="6" s="1"/>
  <c r="AB351" i="6" s="1"/>
  <c r="AB352" i="6" s="1"/>
  <c r="AB353" i="6" s="1"/>
  <c r="AB354" i="6" s="1"/>
  <c r="AB355" i="6" s="1"/>
  <c r="AB356" i="6" s="1"/>
  <c r="AB357" i="6" s="1"/>
  <c r="AB358" i="6" s="1"/>
  <c r="AB359" i="6" s="1"/>
  <c r="AB360" i="6" s="1"/>
  <c r="AB361" i="6" s="1"/>
  <c r="AB362" i="6" s="1"/>
  <c r="AB363" i="6" s="1"/>
  <c r="AB364" i="6" s="1"/>
  <c r="AB365" i="6" s="1"/>
  <c r="AB366" i="6" s="1"/>
  <c r="AB367" i="6" s="1"/>
  <c r="AB368" i="6" s="1"/>
  <c r="AB369" i="6" s="1"/>
  <c r="AB370" i="6" s="1"/>
  <c r="AB371" i="6" s="1"/>
  <c r="AB372" i="6" s="1"/>
  <c r="AB373" i="6" s="1"/>
  <c r="AB374" i="6" s="1"/>
  <c r="AB375" i="6" s="1"/>
  <c r="AB376" i="6" s="1"/>
  <c r="AB377" i="6" s="1"/>
  <c r="AB378" i="6" s="1"/>
  <c r="AB379" i="6" s="1"/>
  <c r="AB380" i="6" s="1"/>
  <c r="AB381" i="6" s="1"/>
  <c r="AB382" i="6" s="1"/>
  <c r="AB383" i="6" s="1"/>
  <c r="AB384" i="6" s="1"/>
  <c r="AB385" i="6" s="1"/>
  <c r="AB386" i="6" s="1"/>
  <c r="AB387" i="6" s="1"/>
  <c r="AB388" i="6" s="1"/>
  <c r="AB389" i="6" s="1"/>
  <c r="AB390" i="6" s="1"/>
  <c r="AB391" i="6" s="1"/>
  <c r="AB392" i="6" s="1"/>
  <c r="AB393" i="6" s="1"/>
  <c r="AB394" i="6" s="1"/>
  <c r="AB395" i="6" s="1"/>
  <c r="AB396" i="6" s="1"/>
  <c r="AB397" i="6" s="1"/>
  <c r="AB398" i="6" s="1"/>
  <c r="AB399" i="6" s="1"/>
  <c r="AB400" i="6" s="1"/>
  <c r="AB401" i="6" s="1"/>
  <c r="AB402" i="6" s="1"/>
  <c r="AB403" i="6" s="1"/>
  <c r="AB404" i="6" s="1"/>
  <c r="AB405" i="6" s="1"/>
  <c r="Q14" i="6" l="1"/>
  <c r="Q15" i="6" s="1"/>
  <c r="S12" i="3"/>
  <c r="Q13" i="3"/>
  <c r="X11" i="6"/>
  <c r="Y11" i="6" s="1"/>
  <c r="T14" i="6"/>
  <c r="S14" i="6"/>
  <c r="U11" i="3"/>
  <c r="R12" i="3"/>
  <c r="U12" i="6"/>
  <c r="V12" i="6" s="1"/>
  <c r="X12" i="6" s="1"/>
  <c r="V12" i="3"/>
  <c r="T13" i="3"/>
  <c r="AD16" i="3"/>
  <c r="S13" i="3" l="1"/>
  <c r="Q14" i="3"/>
  <c r="Y12" i="6"/>
  <c r="T15" i="6"/>
  <c r="Q16" i="6"/>
  <c r="U13" i="6"/>
  <c r="V13" i="6" s="1"/>
  <c r="U14" i="6" s="1"/>
  <c r="W12" i="6"/>
  <c r="AD17" i="3"/>
  <c r="T14" i="3"/>
  <c r="S15" i="6"/>
  <c r="R13" i="3"/>
  <c r="U12" i="3"/>
  <c r="S14" i="3" l="1"/>
  <c r="Q15" i="3"/>
  <c r="T16" i="6"/>
  <c r="Q17" i="6"/>
  <c r="U13" i="3"/>
  <c r="V13" i="3" s="1"/>
  <c r="R14" i="3"/>
  <c r="V14" i="3"/>
  <c r="T15" i="3"/>
  <c r="AD18" i="3"/>
  <c r="S16" i="6"/>
  <c r="V14" i="6"/>
  <c r="X13" i="6"/>
  <c r="Y13" i="6" s="1"/>
  <c r="W13" i="6"/>
  <c r="S15" i="3" l="1"/>
  <c r="Q16" i="3"/>
  <c r="T17" i="6"/>
  <c r="Q18" i="6"/>
  <c r="AD19" i="3"/>
  <c r="S17" i="6"/>
  <c r="V15" i="3"/>
  <c r="T16" i="3"/>
  <c r="R15" i="3"/>
  <c r="U14" i="3"/>
  <c r="W14" i="6"/>
  <c r="X14" i="6"/>
  <c r="Y14" i="6" s="1"/>
  <c r="U15" i="6"/>
  <c r="S16" i="3" l="1"/>
  <c r="Q17" i="3"/>
  <c r="T18" i="6"/>
  <c r="Q19" i="6"/>
  <c r="V16" i="3"/>
  <c r="T17" i="3"/>
  <c r="S18" i="6"/>
  <c r="U15" i="3"/>
  <c r="R16" i="3"/>
  <c r="AD20" i="3"/>
  <c r="V15" i="6"/>
  <c r="U16" i="6" s="1"/>
  <c r="S17" i="3" l="1"/>
  <c r="Q18" i="3"/>
  <c r="T19" i="6"/>
  <c r="Q20" i="6"/>
  <c r="AD21" i="3"/>
  <c r="R17" i="3"/>
  <c r="U16" i="3"/>
  <c r="V17" i="3"/>
  <c r="T18" i="3"/>
  <c r="S19" i="6"/>
  <c r="V16" i="6"/>
  <c r="U17" i="6" s="1"/>
  <c r="X15" i="6"/>
  <c r="Y15" i="6" s="1"/>
  <c r="W15" i="6"/>
  <c r="S18" i="3" l="1"/>
  <c r="Q19" i="3"/>
  <c r="T20" i="6"/>
  <c r="Q21" i="6"/>
  <c r="V18" i="3"/>
  <c r="T19" i="3"/>
  <c r="AD22" i="3"/>
  <c r="U17" i="3"/>
  <c r="R18" i="3"/>
  <c r="S20" i="6"/>
  <c r="V17" i="6"/>
  <c r="U18" i="6" s="1"/>
  <c r="W16" i="6"/>
  <c r="X16" i="6"/>
  <c r="Y16" i="6" s="1"/>
  <c r="S19" i="3" l="1"/>
  <c r="Q20" i="3"/>
  <c r="T21" i="6"/>
  <c r="Q22" i="6"/>
  <c r="AD23" i="3"/>
  <c r="R19" i="3"/>
  <c r="U18" i="3"/>
  <c r="S21" i="6"/>
  <c r="V19" i="3"/>
  <c r="T20" i="3"/>
  <c r="V18" i="6"/>
  <c r="W17" i="6"/>
  <c r="X17" i="6"/>
  <c r="Y17" i="6" s="1"/>
  <c r="S20" i="3" l="1"/>
  <c r="Q21" i="3"/>
  <c r="T22" i="6"/>
  <c r="Q23" i="6"/>
  <c r="V20" i="3"/>
  <c r="T21" i="3"/>
  <c r="AD24" i="3"/>
  <c r="U19" i="3"/>
  <c r="R20" i="3"/>
  <c r="S22" i="6"/>
  <c r="W18" i="6"/>
  <c r="X18" i="6"/>
  <c r="Y18" i="6" s="1"/>
  <c r="U19" i="6"/>
  <c r="S21" i="3" l="1"/>
  <c r="Q22" i="3"/>
  <c r="T23" i="6"/>
  <c r="Q24" i="6"/>
  <c r="R21" i="3"/>
  <c r="U20" i="3"/>
  <c r="AD25" i="3"/>
  <c r="V21" i="3"/>
  <c r="T22" i="3"/>
  <c r="S23" i="6"/>
  <c r="V19" i="6"/>
  <c r="U20" i="6" s="1"/>
  <c r="S22" i="3" l="1"/>
  <c r="Q23" i="3"/>
  <c r="T24" i="6"/>
  <c r="Q25" i="6"/>
  <c r="V22" i="3"/>
  <c r="T23" i="3"/>
  <c r="AD26" i="3"/>
  <c r="S24" i="6"/>
  <c r="U21" i="3"/>
  <c r="R22" i="3"/>
  <c r="X19" i="6"/>
  <c r="Y19" i="6" s="1"/>
  <c r="W19" i="6"/>
  <c r="V20" i="6"/>
  <c r="U21" i="6" s="1"/>
  <c r="S23" i="3" l="1"/>
  <c r="Q24" i="3"/>
  <c r="T25" i="6"/>
  <c r="Q26" i="6"/>
  <c r="R23" i="3"/>
  <c r="U22" i="3"/>
  <c r="S25" i="6"/>
  <c r="V23" i="3"/>
  <c r="T24" i="3"/>
  <c r="AD27" i="3"/>
  <c r="W20" i="6"/>
  <c r="V21" i="6"/>
  <c r="X20" i="6"/>
  <c r="Y20" i="6" s="1"/>
  <c r="S24" i="3" l="1"/>
  <c r="Q25" i="3"/>
  <c r="T26" i="6"/>
  <c r="Q27" i="6"/>
  <c r="AD28" i="3"/>
  <c r="V24" i="3"/>
  <c r="T25" i="3"/>
  <c r="S26" i="6"/>
  <c r="U23" i="3"/>
  <c r="R24" i="3"/>
  <c r="W21" i="6"/>
  <c r="X21" i="6"/>
  <c r="Y21" i="6" s="1"/>
  <c r="U22" i="6"/>
  <c r="S25" i="3" l="1"/>
  <c r="Q26" i="3"/>
  <c r="T27" i="6"/>
  <c r="Q28" i="6"/>
  <c r="S27" i="6"/>
  <c r="R25" i="3"/>
  <c r="U24" i="3"/>
  <c r="V25" i="3"/>
  <c r="T26" i="3"/>
  <c r="AD29" i="3"/>
  <c r="V22" i="6"/>
  <c r="U23" i="6" s="1"/>
  <c r="S26" i="3" l="1"/>
  <c r="Q27" i="3"/>
  <c r="T28" i="6"/>
  <c r="Q29" i="6"/>
  <c r="S28" i="6"/>
  <c r="AD30" i="3"/>
  <c r="V26" i="3"/>
  <c r="T27" i="3"/>
  <c r="U25" i="3"/>
  <c r="R26" i="3"/>
  <c r="X22" i="6"/>
  <c r="Y22" i="6" s="1"/>
  <c r="W22" i="6"/>
  <c r="V23" i="6"/>
  <c r="U24" i="6" s="1"/>
  <c r="S27" i="3" l="1"/>
  <c r="Q28" i="3"/>
  <c r="T29" i="6"/>
  <c r="Q30" i="6"/>
  <c r="R27" i="3"/>
  <c r="U26" i="3"/>
  <c r="V27" i="3"/>
  <c r="T28" i="3"/>
  <c r="S29" i="6"/>
  <c r="AD31" i="3"/>
  <c r="W23" i="6"/>
  <c r="V24" i="6"/>
  <c r="U25" i="6" s="1"/>
  <c r="X23" i="6"/>
  <c r="Y23" i="6" s="1"/>
  <c r="S28" i="3" l="1"/>
  <c r="Q29" i="3"/>
  <c r="T30" i="6"/>
  <c r="Q31" i="6"/>
  <c r="S30" i="6"/>
  <c r="U27" i="3"/>
  <c r="R28" i="3"/>
  <c r="AD32" i="3"/>
  <c r="V28" i="3"/>
  <c r="T29" i="3"/>
  <c r="V25" i="6"/>
  <c r="U26" i="6" s="1"/>
  <c r="W24" i="6"/>
  <c r="X24" i="6"/>
  <c r="Y24" i="6" s="1"/>
  <c r="S29" i="3" l="1"/>
  <c r="Q30" i="3"/>
  <c r="T31" i="6"/>
  <c r="Q32" i="6"/>
  <c r="V29" i="3"/>
  <c r="T30" i="3"/>
  <c r="AD33" i="3"/>
  <c r="R29" i="3"/>
  <c r="U28" i="3"/>
  <c r="S31" i="6"/>
  <c r="V26" i="6"/>
  <c r="W25" i="6"/>
  <c r="X25" i="6"/>
  <c r="Y25" i="6" s="1"/>
  <c r="S30" i="3" l="1"/>
  <c r="Q31" i="3"/>
  <c r="T32" i="6"/>
  <c r="Q33" i="6"/>
  <c r="AD34" i="3"/>
  <c r="V30" i="3"/>
  <c r="T31" i="3"/>
  <c r="R30" i="3"/>
  <c r="U29" i="3"/>
  <c r="S32" i="6"/>
  <c r="W26" i="6"/>
  <c r="X26" i="6"/>
  <c r="Y26" i="6" s="1"/>
  <c r="U27" i="6"/>
  <c r="S31" i="3" l="1"/>
  <c r="Q32" i="3"/>
  <c r="T33" i="6"/>
  <c r="Q34" i="6"/>
  <c r="AD35" i="3"/>
  <c r="V31" i="3"/>
  <c r="T32" i="3"/>
  <c r="S33" i="6"/>
  <c r="R31" i="3"/>
  <c r="U30" i="3"/>
  <c r="V27" i="6"/>
  <c r="U28" i="6" s="1"/>
  <c r="S32" i="3" l="1"/>
  <c r="Q33" i="3"/>
  <c r="T34" i="6"/>
  <c r="Q35" i="6"/>
  <c r="R32" i="3"/>
  <c r="U31" i="3"/>
  <c r="V32" i="3"/>
  <c r="T33" i="3"/>
  <c r="AD36" i="3"/>
  <c r="S34" i="6"/>
  <c r="V28" i="6"/>
  <c r="U29" i="6" s="1"/>
  <c r="X27" i="6"/>
  <c r="Y27" i="6" s="1"/>
  <c r="W27" i="6"/>
  <c r="S33" i="3" l="1"/>
  <c r="Q34" i="3"/>
  <c r="T35" i="6"/>
  <c r="Q36" i="6"/>
  <c r="S35" i="6"/>
  <c r="AD37" i="3"/>
  <c r="V33" i="3"/>
  <c r="T34" i="3"/>
  <c r="R33" i="3"/>
  <c r="U32" i="3"/>
  <c r="V29" i="6"/>
  <c r="U30" i="6" s="1"/>
  <c r="W28" i="6"/>
  <c r="X28" i="6"/>
  <c r="Y28" i="6" s="1"/>
  <c r="S34" i="3" l="1"/>
  <c r="Q35" i="3"/>
  <c r="T36" i="6"/>
  <c r="Q37" i="6"/>
  <c r="R34" i="3"/>
  <c r="U33" i="3"/>
  <c r="S36" i="6"/>
  <c r="V34" i="3"/>
  <c r="T35" i="3"/>
  <c r="AD38" i="3"/>
  <c r="V30" i="6"/>
  <c r="U31" i="6" s="1"/>
  <c r="W29" i="6"/>
  <c r="X29" i="6"/>
  <c r="Y29" i="6" s="1"/>
  <c r="S35" i="3" l="1"/>
  <c r="Q36" i="3"/>
  <c r="T37" i="6"/>
  <c r="Q38" i="6"/>
  <c r="AD39" i="3"/>
  <c r="V35" i="3"/>
  <c r="T36" i="3"/>
  <c r="S37" i="6"/>
  <c r="R35" i="3"/>
  <c r="U34" i="3"/>
  <c r="W30" i="6"/>
  <c r="X30" i="6"/>
  <c r="Y30" i="6" s="1"/>
  <c r="V31" i="6"/>
  <c r="S36" i="3" l="1"/>
  <c r="Q37" i="3"/>
  <c r="T38" i="6"/>
  <c r="Q39" i="6"/>
  <c r="V36" i="3"/>
  <c r="T37" i="3"/>
  <c r="AD40" i="3"/>
  <c r="R36" i="3"/>
  <c r="U35" i="3"/>
  <c r="S38" i="6"/>
  <c r="X31" i="6"/>
  <c r="Y31" i="6" s="1"/>
  <c r="U32" i="6"/>
  <c r="W31" i="6"/>
  <c r="S37" i="3" l="1"/>
  <c r="Q38" i="3"/>
  <c r="T39" i="6"/>
  <c r="Q40" i="6"/>
  <c r="R37" i="3"/>
  <c r="U36" i="3"/>
  <c r="AD41" i="3"/>
  <c r="V37" i="3"/>
  <c r="T38" i="3"/>
  <c r="S39" i="6"/>
  <c r="V32" i="6"/>
  <c r="Q39" i="3" l="1"/>
  <c r="S38" i="3"/>
  <c r="T40" i="6"/>
  <c r="Q41" i="6"/>
  <c r="T39" i="3"/>
  <c r="V38" i="3"/>
  <c r="AD42" i="3"/>
  <c r="S40" i="6"/>
  <c r="R38" i="3"/>
  <c r="U37" i="3"/>
  <c r="X32" i="6"/>
  <c r="Y32" i="6" s="1"/>
  <c r="W32" i="6"/>
  <c r="U33" i="6"/>
  <c r="Q40" i="3" l="1"/>
  <c r="S40" i="3" s="1"/>
  <c r="S39" i="3"/>
  <c r="T41" i="6"/>
  <c r="Q42" i="6"/>
  <c r="R39" i="3"/>
  <c r="U38" i="3"/>
  <c r="S41" i="6"/>
  <c r="V39" i="3"/>
  <c r="T40" i="3"/>
  <c r="AD43" i="3"/>
  <c r="V33" i="6"/>
  <c r="S4" i="3" l="1"/>
  <c r="T42" i="6"/>
  <c r="Q43" i="6"/>
  <c r="AD44" i="3"/>
  <c r="S42" i="6"/>
  <c r="U39" i="3"/>
  <c r="R40" i="3"/>
  <c r="U40" i="3" s="1"/>
  <c r="V40" i="3" s="1"/>
  <c r="S5" i="3" s="1"/>
  <c r="X33" i="6"/>
  <c r="Y33" i="6" s="1"/>
  <c r="U34" i="6"/>
  <c r="W33" i="6"/>
  <c r="C120" i="6" l="1"/>
  <c r="D120" i="6" s="1"/>
  <c r="C222" i="6"/>
  <c r="C55" i="6"/>
  <c r="E55" i="6" s="1"/>
  <c r="C353" i="6"/>
  <c r="D353" i="6" s="1"/>
  <c r="C41" i="6"/>
  <c r="D41" i="6" s="1"/>
  <c r="C288" i="6"/>
  <c r="C213" i="6"/>
  <c r="E213" i="6" s="1"/>
  <c r="C26" i="6"/>
  <c r="C48" i="6"/>
  <c r="E48" i="6" s="1"/>
  <c r="C73" i="6"/>
  <c r="C184" i="6"/>
  <c r="D184" i="6" s="1"/>
  <c r="C97" i="6"/>
  <c r="D97" i="6" s="1"/>
  <c r="C322" i="6"/>
  <c r="D322" i="6" s="1"/>
  <c r="C58" i="6"/>
  <c r="C102" i="6"/>
  <c r="AE102" i="6" s="1"/>
  <c r="C23" i="6"/>
  <c r="AE23" i="6" s="1"/>
  <c r="C15" i="6"/>
  <c r="AE15" i="6" s="1"/>
  <c r="C74" i="6"/>
  <c r="C88" i="6"/>
  <c r="D88" i="6" s="1"/>
  <c r="C152" i="6"/>
  <c r="C224" i="6"/>
  <c r="AD224" i="6" s="1"/>
  <c r="C352" i="6"/>
  <c r="C225" i="6"/>
  <c r="AD225" i="6" s="1"/>
  <c r="C194" i="6"/>
  <c r="C187" i="6"/>
  <c r="AE187" i="6" s="1"/>
  <c r="C161" i="6"/>
  <c r="C289" i="6"/>
  <c r="AE289" i="6" s="1"/>
  <c r="C130" i="6"/>
  <c r="D130" i="6" s="1"/>
  <c r="C258" i="6"/>
  <c r="E258" i="6" s="1"/>
  <c r="C386" i="6"/>
  <c r="C148" i="6"/>
  <c r="AE148" i="6" s="1"/>
  <c r="C315" i="6"/>
  <c r="L315" i="6" s="1"/>
  <c r="N315" i="6" s="1"/>
  <c r="C85" i="6"/>
  <c r="AE85" i="6" s="1"/>
  <c r="C66" i="6"/>
  <c r="AE66" i="6" s="1"/>
  <c r="C276" i="6"/>
  <c r="AE276" i="6" s="1"/>
  <c r="D58" i="6"/>
  <c r="E120" i="6"/>
  <c r="C399" i="6"/>
  <c r="C223" i="6"/>
  <c r="AE223" i="6" s="1"/>
  <c r="C95" i="6"/>
  <c r="E95" i="6" s="1"/>
  <c r="C286" i="6"/>
  <c r="D286" i="6" s="1"/>
  <c r="C158" i="6"/>
  <c r="E158" i="6" s="1"/>
  <c r="C341" i="6"/>
  <c r="AE341" i="6" s="1"/>
  <c r="C277" i="6"/>
  <c r="C229" i="6"/>
  <c r="AE229" i="6" s="1"/>
  <c r="C197" i="6"/>
  <c r="C165" i="6"/>
  <c r="L165" i="6" s="1"/>
  <c r="N165" i="6" s="1"/>
  <c r="C133" i="6"/>
  <c r="C101" i="6"/>
  <c r="AE101" i="6" s="1"/>
  <c r="C388" i="6"/>
  <c r="C356" i="6"/>
  <c r="AD356" i="6" s="1"/>
  <c r="C324" i="6"/>
  <c r="C292" i="6"/>
  <c r="AD292" i="6" s="1"/>
  <c r="C260" i="6"/>
  <c r="C228" i="6"/>
  <c r="AE228" i="6" s="1"/>
  <c r="C196" i="6"/>
  <c r="C164" i="6"/>
  <c r="AE164" i="6" s="1"/>
  <c r="C132" i="6"/>
  <c r="C100" i="6"/>
  <c r="AE100" i="6" s="1"/>
  <c r="C68" i="6"/>
  <c r="C98" i="6"/>
  <c r="AD98" i="6" s="1"/>
  <c r="C53" i="6"/>
  <c r="C395" i="6"/>
  <c r="L395" i="6" s="1"/>
  <c r="N395" i="6" s="1"/>
  <c r="C363" i="6"/>
  <c r="C331" i="6"/>
  <c r="AE331" i="6" s="1"/>
  <c r="C299" i="6"/>
  <c r="C267" i="6"/>
  <c r="AD267" i="6" s="1"/>
  <c r="C235" i="6"/>
  <c r="C203" i="6"/>
  <c r="AE203" i="6" s="1"/>
  <c r="C171" i="6"/>
  <c r="C139" i="6"/>
  <c r="AE139" i="6" s="1"/>
  <c r="C107" i="6"/>
  <c r="C394" i="6"/>
  <c r="L394" i="6" s="1"/>
  <c r="N394" i="6" s="1"/>
  <c r="C378" i="6"/>
  <c r="C362" i="6"/>
  <c r="AE362" i="6" s="1"/>
  <c r="C346" i="6"/>
  <c r="C330" i="6"/>
  <c r="L330" i="6" s="1"/>
  <c r="N330" i="6" s="1"/>
  <c r="C314" i="6"/>
  <c r="C298" i="6"/>
  <c r="L298" i="6" s="1"/>
  <c r="N298" i="6" s="1"/>
  <c r="C282" i="6"/>
  <c r="C266" i="6"/>
  <c r="AE266" i="6" s="1"/>
  <c r="C250" i="6"/>
  <c r="C234" i="6"/>
  <c r="AE234" i="6" s="1"/>
  <c r="C218" i="6"/>
  <c r="C202" i="6"/>
  <c r="AE202" i="6" s="1"/>
  <c r="C186" i="6"/>
  <c r="C170" i="6"/>
  <c r="AD170" i="6" s="1"/>
  <c r="C154" i="6"/>
  <c r="C138" i="6"/>
  <c r="AE138" i="6" s="1"/>
  <c r="C405" i="6"/>
  <c r="C393" i="6"/>
  <c r="L393" i="6" s="1"/>
  <c r="N393" i="6" s="1"/>
  <c r="C377" i="6"/>
  <c r="C361" i="6"/>
  <c r="L361" i="6" s="1"/>
  <c r="N361" i="6" s="1"/>
  <c r="C345" i="6"/>
  <c r="C329" i="6"/>
  <c r="L329" i="6" s="1"/>
  <c r="N329" i="6" s="1"/>
  <c r="C313" i="6"/>
  <c r="C297" i="6"/>
  <c r="C281" i="6"/>
  <c r="C265" i="6"/>
  <c r="AE265" i="6" s="1"/>
  <c r="C249" i="6"/>
  <c r="C233" i="6"/>
  <c r="L233" i="6" s="1"/>
  <c r="N233" i="6" s="1"/>
  <c r="C217" i="6"/>
  <c r="C201" i="6"/>
  <c r="AE201" i="6" s="1"/>
  <c r="C185" i="6"/>
  <c r="C169" i="6"/>
  <c r="AE169" i="6" s="1"/>
  <c r="C153" i="6"/>
  <c r="C137" i="6"/>
  <c r="AE137" i="6" s="1"/>
  <c r="C121" i="6"/>
  <c r="C105" i="6"/>
  <c r="AE105" i="6" s="1"/>
  <c r="C89" i="6"/>
  <c r="C392" i="6"/>
  <c r="AE392" i="6" s="1"/>
  <c r="C376" i="6"/>
  <c r="C360" i="6"/>
  <c r="L360" i="6" s="1"/>
  <c r="N360" i="6" s="1"/>
  <c r="C344" i="6"/>
  <c r="C328" i="6"/>
  <c r="AE328" i="6" s="1"/>
  <c r="C312" i="6"/>
  <c r="C296" i="6"/>
  <c r="AE296" i="6" s="1"/>
  <c r="C280" i="6"/>
  <c r="C264" i="6"/>
  <c r="AE264" i="6" s="1"/>
  <c r="C248" i="6"/>
  <c r="C232" i="6"/>
  <c r="AE232" i="6" s="1"/>
  <c r="C216" i="6"/>
  <c r="C287" i="6"/>
  <c r="C350" i="6"/>
  <c r="E350" i="6" s="1"/>
  <c r="C381" i="6"/>
  <c r="L381" i="6" s="1"/>
  <c r="N381" i="6" s="1"/>
  <c r="C245" i="6"/>
  <c r="C181" i="6"/>
  <c r="AE181" i="6" s="1"/>
  <c r="C117" i="6"/>
  <c r="C372" i="6"/>
  <c r="C308" i="6"/>
  <c r="C244" i="6"/>
  <c r="AE244" i="6" s="1"/>
  <c r="C180" i="6"/>
  <c r="C116" i="6"/>
  <c r="AE116" i="6" s="1"/>
  <c r="C65" i="6"/>
  <c r="C37" i="6"/>
  <c r="AE37" i="6" s="1"/>
  <c r="C347" i="6"/>
  <c r="C283" i="6"/>
  <c r="AD283" i="6" s="1"/>
  <c r="C219" i="6"/>
  <c r="C155" i="6"/>
  <c r="AE155" i="6" s="1"/>
  <c r="C91" i="6"/>
  <c r="C370" i="6"/>
  <c r="AE370" i="6" s="1"/>
  <c r="C338" i="6"/>
  <c r="C306" i="6"/>
  <c r="L306" i="6" s="1"/>
  <c r="N306" i="6" s="1"/>
  <c r="C274" i="6"/>
  <c r="E274" i="6" s="1"/>
  <c r="C242" i="6"/>
  <c r="AE242" i="6" s="1"/>
  <c r="C210" i="6"/>
  <c r="C178" i="6"/>
  <c r="E178" i="6" s="1"/>
  <c r="C146" i="6"/>
  <c r="E146" i="6" s="1"/>
  <c r="C403" i="6"/>
  <c r="AD403" i="6" s="1"/>
  <c r="C369" i="6"/>
  <c r="E369" i="6" s="1"/>
  <c r="C337" i="6"/>
  <c r="AD337" i="6" s="1"/>
  <c r="C305" i="6"/>
  <c r="C273" i="6"/>
  <c r="L273" i="6" s="1"/>
  <c r="N273" i="6" s="1"/>
  <c r="C241" i="6"/>
  <c r="D241" i="6" s="1"/>
  <c r="C209" i="6"/>
  <c r="E209" i="6" s="1"/>
  <c r="C177" i="6"/>
  <c r="E177" i="6" s="1"/>
  <c r="C145" i="6"/>
  <c r="E145" i="6" s="1"/>
  <c r="C113" i="6"/>
  <c r="E113" i="6" s="1"/>
  <c r="C401" i="6"/>
  <c r="E401" i="6" s="1"/>
  <c r="C368" i="6"/>
  <c r="E368" i="6" s="1"/>
  <c r="C336" i="6"/>
  <c r="AD336" i="6" s="1"/>
  <c r="C304" i="6"/>
  <c r="E304" i="6" s="1"/>
  <c r="C272" i="6"/>
  <c r="AD272" i="6" s="1"/>
  <c r="C240" i="6"/>
  <c r="E240" i="6" s="1"/>
  <c r="C208" i="6"/>
  <c r="E208" i="6" s="1"/>
  <c r="C192" i="6"/>
  <c r="D192" i="6" s="1"/>
  <c r="C176" i="6"/>
  <c r="AE176" i="6" s="1"/>
  <c r="C160" i="6"/>
  <c r="D160" i="6" s="1"/>
  <c r="C144" i="6"/>
  <c r="E144" i="6" s="1"/>
  <c r="C128" i="6"/>
  <c r="D128" i="6" s="1"/>
  <c r="C112" i="6"/>
  <c r="AE112" i="6" s="1"/>
  <c r="C96" i="6"/>
  <c r="D96" i="6" s="1"/>
  <c r="C80" i="6"/>
  <c r="AD80" i="6" s="1"/>
  <c r="C64" i="6"/>
  <c r="D64" i="6" s="1"/>
  <c r="C122" i="6"/>
  <c r="AD122" i="6" s="1"/>
  <c r="C90" i="6"/>
  <c r="E90" i="6" s="1"/>
  <c r="C77" i="6"/>
  <c r="L77" i="6" s="1"/>
  <c r="N77" i="6" s="1"/>
  <c r="C49" i="6"/>
  <c r="E49" i="6" s="1"/>
  <c r="C33" i="6"/>
  <c r="AE33" i="6" s="1"/>
  <c r="C16" i="6"/>
  <c r="D16" i="6" s="1"/>
  <c r="C24" i="6"/>
  <c r="L24" i="6" s="1"/>
  <c r="N24" i="6" s="1"/>
  <c r="C40" i="6"/>
  <c r="E40" i="6" s="1"/>
  <c r="C56" i="6"/>
  <c r="AE56" i="6" s="1"/>
  <c r="C10" i="6"/>
  <c r="L10" i="6" s="1"/>
  <c r="N10" i="6" s="1"/>
  <c r="C31" i="6"/>
  <c r="AD31" i="6" s="1"/>
  <c r="C47" i="6"/>
  <c r="D47" i="6" s="1"/>
  <c r="C69" i="6"/>
  <c r="E69" i="6" s="1"/>
  <c r="C86" i="6"/>
  <c r="D86" i="6" s="1"/>
  <c r="C118" i="6"/>
  <c r="AD118" i="6" s="1"/>
  <c r="C17" i="6"/>
  <c r="D17" i="6" s="1"/>
  <c r="C34" i="6"/>
  <c r="AE34" i="6" s="1"/>
  <c r="C50" i="6"/>
  <c r="D50" i="6" s="1"/>
  <c r="C71" i="6"/>
  <c r="E71" i="6" s="1"/>
  <c r="C29" i="6"/>
  <c r="D29" i="6" s="1"/>
  <c r="C14" i="6"/>
  <c r="E14" i="6" s="1"/>
  <c r="C42" i="6"/>
  <c r="E42" i="6" s="1"/>
  <c r="C22" i="6"/>
  <c r="E22" i="6" s="1"/>
  <c r="C70" i="6"/>
  <c r="C39" i="6"/>
  <c r="E39" i="6" s="1"/>
  <c r="C67" i="6"/>
  <c r="AE67" i="6" s="1"/>
  <c r="C32" i="6"/>
  <c r="AD32" i="6" s="1"/>
  <c r="C25" i="6"/>
  <c r="AE25" i="6" s="1"/>
  <c r="C57" i="6"/>
  <c r="AD57" i="6" s="1"/>
  <c r="C106" i="6"/>
  <c r="AE106" i="6" s="1"/>
  <c r="C72" i="6"/>
  <c r="AD72" i="6" s="1"/>
  <c r="C104" i="6"/>
  <c r="AE104" i="6" s="1"/>
  <c r="C136" i="6"/>
  <c r="AD136" i="6" s="1"/>
  <c r="C168" i="6"/>
  <c r="AE168" i="6" s="1"/>
  <c r="C200" i="6"/>
  <c r="AD200" i="6" s="1"/>
  <c r="C256" i="6"/>
  <c r="AE256" i="6" s="1"/>
  <c r="C320" i="6"/>
  <c r="D320" i="6" s="1"/>
  <c r="C384" i="6"/>
  <c r="AD384" i="6" s="1"/>
  <c r="C129" i="6"/>
  <c r="D129" i="6" s="1"/>
  <c r="C193" i="6"/>
  <c r="D193" i="6" s="1"/>
  <c r="C257" i="6"/>
  <c r="E257" i="6" s="1"/>
  <c r="C321" i="6"/>
  <c r="C385" i="6"/>
  <c r="D385" i="6" s="1"/>
  <c r="C162" i="6"/>
  <c r="L162" i="6" s="1"/>
  <c r="N162" i="6" s="1"/>
  <c r="C226" i="6"/>
  <c r="D226" i="6" s="1"/>
  <c r="C290" i="6"/>
  <c r="L290" i="6" s="1"/>
  <c r="N290" i="6" s="1"/>
  <c r="C354" i="6"/>
  <c r="D354" i="6" s="1"/>
  <c r="C123" i="6"/>
  <c r="AE123" i="6" s="1"/>
  <c r="C251" i="6"/>
  <c r="AE251" i="6" s="1"/>
  <c r="C379" i="6"/>
  <c r="AE379" i="6" s="1"/>
  <c r="C84" i="6"/>
  <c r="AD84" i="6" s="1"/>
  <c r="C212" i="6"/>
  <c r="AE212" i="6" s="1"/>
  <c r="C340" i="6"/>
  <c r="AE340" i="6" s="1"/>
  <c r="C149" i="6"/>
  <c r="AE149" i="6" s="1"/>
  <c r="C309" i="6"/>
  <c r="AE309" i="6" s="1"/>
  <c r="C159" i="6"/>
  <c r="AE159" i="6" s="1"/>
  <c r="C59" i="6"/>
  <c r="E59" i="6" s="1"/>
  <c r="AH404" i="6"/>
  <c r="AH403" i="6"/>
  <c r="AH402" i="6"/>
  <c r="AH401" i="6"/>
  <c r="AH400" i="6"/>
  <c r="AH399" i="6"/>
  <c r="AH398" i="6"/>
  <c r="AH397" i="6"/>
  <c r="AH396" i="6"/>
  <c r="AH395" i="6"/>
  <c r="AH394" i="6"/>
  <c r="AH392" i="6"/>
  <c r="AH391" i="6"/>
  <c r="AH390" i="6"/>
  <c r="AH389" i="6"/>
  <c r="AH388" i="6"/>
  <c r="AH387" i="6"/>
  <c r="AH386" i="6"/>
  <c r="AH385" i="6"/>
  <c r="AH384" i="6"/>
  <c r="AH383" i="6"/>
  <c r="AH382" i="6"/>
  <c r="AH380" i="6"/>
  <c r="AH379" i="6"/>
  <c r="AH378" i="6"/>
  <c r="AH377" i="6"/>
  <c r="AH376" i="6"/>
  <c r="AH375" i="6"/>
  <c r="AH374" i="6"/>
  <c r="AH373" i="6"/>
  <c r="AH372" i="6"/>
  <c r="AH371" i="6"/>
  <c r="AH370" i="6"/>
  <c r="AH368" i="6"/>
  <c r="AH367" i="6"/>
  <c r="AH366" i="6"/>
  <c r="AH365" i="6"/>
  <c r="AH364" i="6"/>
  <c r="AH363" i="6"/>
  <c r="AH362" i="6"/>
  <c r="AH361" i="6"/>
  <c r="AH360" i="6"/>
  <c r="AH359" i="6"/>
  <c r="AH358" i="6"/>
  <c r="AH356" i="6"/>
  <c r="AH355" i="6"/>
  <c r="AH354" i="6"/>
  <c r="AH353" i="6"/>
  <c r="AH352" i="6"/>
  <c r="AH351" i="6"/>
  <c r="AH350" i="6"/>
  <c r="AH349" i="6"/>
  <c r="AH348" i="6"/>
  <c r="AH347" i="6"/>
  <c r="AH346" i="6"/>
  <c r="AH344" i="6"/>
  <c r="AH343" i="6"/>
  <c r="AH342" i="6"/>
  <c r="AH341" i="6"/>
  <c r="AH340" i="6"/>
  <c r="AH339" i="6"/>
  <c r="AH338" i="6"/>
  <c r="AH337" i="6"/>
  <c r="AH336" i="6"/>
  <c r="AH335" i="6"/>
  <c r="AH334" i="6"/>
  <c r="AH332" i="6"/>
  <c r="AH331" i="6"/>
  <c r="AH330" i="6"/>
  <c r="AH329" i="6"/>
  <c r="AH328" i="6"/>
  <c r="AH327" i="6"/>
  <c r="AH326" i="6"/>
  <c r="AH325" i="6"/>
  <c r="AH324" i="6"/>
  <c r="AH323" i="6"/>
  <c r="AH322" i="6"/>
  <c r="AG404" i="6"/>
  <c r="AG403" i="6"/>
  <c r="AG402" i="6"/>
  <c r="AG401" i="6"/>
  <c r="AG400" i="6"/>
  <c r="AG399" i="6"/>
  <c r="AG398" i="6"/>
  <c r="AG397" i="6"/>
  <c r="AG396" i="6"/>
  <c r="AG395" i="6"/>
  <c r="AG394" i="6"/>
  <c r="AG392" i="6"/>
  <c r="AG391" i="6"/>
  <c r="AG390" i="6"/>
  <c r="AG389" i="6"/>
  <c r="AG388" i="6"/>
  <c r="AG387" i="6"/>
  <c r="AG386" i="6"/>
  <c r="AG385" i="6"/>
  <c r="AG384" i="6"/>
  <c r="AG383" i="6"/>
  <c r="AG382" i="6"/>
  <c r="AG380" i="6"/>
  <c r="AG379" i="6"/>
  <c r="AG378" i="6"/>
  <c r="AG377" i="6"/>
  <c r="AG376" i="6"/>
  <c r="AG375" i="6"/>
  <c r="AG374" i="6"/>
  <c r="AG373" i="6"/>
  <c r="AG372" i="6"/>
  <c r="AG371" i="6"/>
  <c r="AG370" i="6"/>
  <c r="AG368" i="6"/>
  <c r="AG367" i="6"/>
  <c r="AG366" i="6"/>
  <c r="AG365" i="6"/>
  <c r="AG364" i="6"/>
  <c r="AG363" i="6"/>
  <c r="AG362" i="6"/>
  <c r="AG361" i="6"/>
  <c r="AG360" i="6"/>
  <c r="AG359" i="6"/>
  <c r="AG358" i="6"/>
  <c r="AG356" i="6"/>
  <c r="AG355" i="6"/>
  <c r="AG354" i="6"/>
  <c r="AG353" i="6"/>
  <c r="AG352" i="6"/>
  <c r="AG351" i="6"/>
  <c r="AG350" i="6"/>
  <c r="AG349" i="6"/>
  <c r="AG348" i="6"/>
  <c r="AG347" i="6"/>
  <c r="AG346" i="6"/>
  <c r="AG344" i="6"/>
  <c r="AG343" i="6"/>
  <c r="AG342" i="6"/>
  <c r="AG341" i="6"/>
  <c r="AG340" i="6"/>
  <c r="AG339" i="6"/>
  <c r="AG338" i="6"/>
  <c r="AG337" i="6"/>
  <c r="AG336" i="6"/>
  <c r="AG335" i="6"/>
  <c r="AG334" i="6"/>
  <c r="AG332" i="6"/>
  <c r="AG331" i="6"/>
  <c r="AG330" i="6"/>
  <c r="AG329" i="6"/>
  <c r="AG328" i="6"/>
  <c r="AG327" i="6"/>
  <c r="AG326" i="6"/>
  <c r="AG325" i="6"/>
  <c r="AG324" i="6"/>
  <c r="AG323" i="6"/>
  <c r="AG322" i="6"/>
  <c r="AH320" i="6"/>
  <c r="AH319" i="6"/>
  <c r="AH318" i="6"/>
  <c r="AH317" i="6"/>
  <c r="AH316" i="6"/>
  <c r="AH315" i="6"/>
  <c r="AH314" i="6"/>
  <c r="AH313" i="6"/>
  <c r="AH312" i="6"/>
  <c r="AH311" i="6"/>
  <c r="AH310" i="6"/>
  <c r="AH309" i="6"/>
  <c r="AH308" i="6"/>
  <c r="AH307" i="6"/>
  <c r="AH306" i="6"/>
  <c r="AH305" i="6"/>
  <c r="AH304" i="6"/>
  <c r="AH303" i="6"/>
  <c r="AH302" i="6"/>
  <c r="AH301" i="6"/>
  <c r="AH300" i="6"/>
  <c r="AH299" i="6"/>
  <c r="AH298" i="6"/>
  <c r="AH296" i="6"/>
  <c r="AH295" i="6"/>
  <c r="AH294" i="6"/>
  <c r="AH293" i="6"/>
  <c r="AH292" i="6"/>
  <c r="AH291" i="6"/>
  <c r="AH290" i="6"/>
  <c r="AH289" i="6"/>
  <c r="AH288" i="6"/>
  <c r="AH287" i="6"/>
  <c r="AH286" i="6"/>
  <c r="AH284" i="6"/>
  <c r="AH283" i="6"/>
  <c r="AH282" i="6"/>
  <c r="AH281" i="6"/>
  <c r="AH280" i="6"/>
  <c r="AH279" i="6"/>
  <c r="AH278" i="6"/>
  <c r="AH277" i="6"/>
  <c r="AH276" i="6"/>
  <c r="AH275" i="6"/>
  <c r="AH274" i="6"/>
  <c r="AH273" i="6"/>
  <c r="AH272" i="6"/>
  <c r="AH271" i="6"/>
  <c r="AH270" i="6"/>
  <c r="AH269" i="6"/>
  <c r="AH268" i="6"/>
  <c r="AH267" i="6"/>
  <c r="AH266" i="6"/>
  <c r="AH265" i="6"/>
  <c r="AH264" i="6"/>
  <c r="AH263" i="6"/>
  <c r="AH262" i="6"/>
  <c r="AH261" i="6"/>
  <c r="AH260" i="6"/>
  <c r="AH259" i="6"/>
  <c r="AH258" i="6"/>
  <c r="AH257" i="6"/>
  <c r="AH256" i="6"/>
  <c r="AH255" i="6"/>
  <c r="AH254" i="6"/>
  <c r="AH253" i="6"/>
  <c r="AH252" i="6"/>
  <c r="AH251" i="6"/>
  <c r="AH250" i="6"/>
  <c r="AH249" i="6"/>
  <c r="AH248" i="6"/>
  <c r="AH247" i="6"/>
  <c r="AH246" i="6"/>
  <c r="AH245" i="6"/>
  <c r="AH244" i="6"/>
  <c r="AH243" i="6"/>
  <c r="AH242" i="6"/>
  <c r="AH241" i="6"/>
  <c r="AH240" i="6"/>
  <c r="AH239" i="6"/>
  <c r="AH238" i="6"/>
  <c r="AH237" i="6"/>
  <c r="AH236" i="6"/>
  <c r="AG320" i="6"/>
  <c r="AG319" i="6"/>
  <c r="AG318" i="6"/>
  <c r="AG317" i="6"/>
  <c r="AG316" i="6"/>
  <c r="AG315" i="6"/>
  <c r="AG314" i="6"/>
  <c r="AG313" i="6"/>
  <c r="AG312" i="6"/>
  <c r="AG311" i="6"/>
  <c r="AG310" i="6"/>
  <c r="AG309" i="6"/>
  <c r="AG308" i="6"/>
  <c r="AG307" i="6"/>
  <c r="AG306" i="6"/>
  <c r="AG305" i="6"/>
  <c r="AG304" i="6"/>
  <c r="AG303" i="6"/>
  <c r="AG302" i="6"/>
  <c r="AG301" i="6"/>
  <c r="AG300" i="6"/>
  <c r="AG299" i="6"/>
  <c r="AG298" i="6"/>
  <c r="AG296" i="6"/>
  <c r="AG295" i="6"/>
  <c r="AG294" i="6"/>
  <c r="AG293" i="6"/>
  <c r="AG292" i="6"/>
  <c r="AG291" i="6"/>
  <c r="AG290" i="6"/>
  <c r="AG289" i="6"/>
  <c r="AG288" i="6"/>
  <c r="AG287" i="6"/>
  <c r="AG286" i="6"/>
  <c r="AG284" i="6"/>
  <c r="AG283" i="6"/>
  <c r="AG282" i="6"/>
  <c r="AG281" i="6"/>
  <c r="AG280" i="6"/>
  <c r="AG279" i="6"/>
  <c r="AG278" i="6"/>
  <c r="AG277" i="6"/>
  <c r="AG276" i="6"/>
  <c r="AG275" i="6"/>
  <c r="AG274" i="6"/>
  <c r="AG273" i="6"/>
  <c r="AG272" i="6"/>
  <c r="AG271" i="6"/>
  <c r="AG270" i="6"/>
  <c r="AG269" i="6"/>
  <c r="AG268" i="6"/>
  <c r="AG267" i="6"/>
  <c r="AG266" i="6"/>
  <c r="AG265" i="6"/>
  <c r="AG264" i="6"/>
  <c r="AG263" i="6"/>
  <c r="AG262" i="6"/>
  <c r="AG261" i="6"/>
  <c r="AG260" i="6"/>
  <c r="AG259" i="6"/>
  <c r="AG258" i="6"/>
  <c r="AG257" i="6"/>
  <c r="AG256" i="6"/>
  <c r="AG255" i="6"/>
  <c r="AG254" i="6"/>
  <c r="AG253" i="6"/>
  <c r="AG252" i="6"/>
  <c r="AG251" i="6"/>
  <c r="AG250" i="6"/>
  <c r="AG249" i="6"/>
  <c r="AG248" i="6"/>
  <c r="AG247" i="6"/>
  <c r="AG246" i="6"/>
  <c r="AG245" i="6"/>
  <c r="AG244" i="6"/>
  <c r="AG243" i="6"/>
  <c r="AG242" i="6"/>
  <c r="AG241" i="6"/>
  <c r="AG240" i="6"/>
  <c r="AG239" i="6"/>
  <c r="AG238" i="6"/>
  <c r="AG237" i="6"/>
  <c r="AG236" i="6"/>
  <c r="AG235" i="6"/>
  <c r="AG234" i="6"/>
  <c r="AG233" i="6"/>
  <c r="AG232" i="6"/>
  <c r="AG231" i="6"/>
  <c r="AG230" i="6"/>
  <c r="AG229" i="6"/>
  <c r="AG228" i="6"/>
  <c r="AG227" i="6"/>
  <c r="AH235" i="6"/>
  <c r="AH233" i="6"/>
  <c r="AH231" i="6"/>
  <c r="AH229" i="6"/>
  <c r="AH227" i="6"/>
  <c r="AG226" i="6"/>
  <c r="AG225" i="6"/>
  <c r="AG224" i="6"/>
  <c r="AG223" i="6"/>
  <c r="AG222" i="6"/>
  <c r="AG221" i="6"/>
  <c r="AG220" i="6"/>
  <c r="AG219" i="6"/>
  <c r="AG218" i="6"/>
  <c r="AG217" i="6"/>
  <c r="AG216" i="6"/>
  <c r="AG215" i="6"/>
  <c r="AG214" i="6"/>
  <c r="AG213" i="6"/>
  <c r="AG212" i="6"/>
  <c r="AG211" i="6"/>
  <c r="AG210" i="6"/>
  <c r="AG209" i="6"/>
  <c r="AG208" i="6"/>
  <c r="AG207" i="6"/>
  <c r="AG206" i="6"/>
  <c r="AG205" i="6"/>
  <c r="AG204" i="6"/>
  <c r="AG203" i="6"/>
  <c r="AG202" i="6"/>
  <c r="AG201" i="6"/>
  <c r="AG200" i="6"/>
  <c r="AG199" i="6"/>
  <c r="AG198" i="6"/>
  <c r="AG197" i="6"/>
  <c r="AG196" i="6"/>
  <c r="AG195" i="6"/>
  <c r="AG194" i="6"/>
  <c r="AG193" i="6"/>
  <c r="AG192" i="6"/>
  <c r="AG191" i="6"/>
  <c r="AG190" i="6"/>
  <c r="AG188" i="6"/>
  <c r="AG187" i="6"/>
  <c r="AG186" i="6"/>
  <c r="AG185" i="6"/>
  <c r="AG184" i="6"/>
  <c r="AG183" i="6"/>
  <c r="AG182" i="6"/>
  <c r="AG181" i="6"/>
  <c r="AG180" i="6"/>
  <c r="AG179" i="6"/>
  <c r="AG178" i="6"/>
  <c r="AG177" i="6"/>
  <c r="AG176" i="6"/>
  <c r="AG175" i="6"/>
  <c r="AG174" i="6"/>
  <c r="AG173" i="6"/>
  <c r="AG172" i="6"/>
  <c r="AG171" i="6"/>
  <c r="AG170" i="6"/>
  <c r="AG169" i="6"/>
  <c r="AG168" i="6"/>
  <c r="AG167" i="6"/>
  <c r="AG166" i="6"/>
  <c r="AG164" i="6"/>
  <c r="AG163" i="6"/>
  <c r="AG162" i="6"/>
  <c r="AG161" i="6"/>
  <c r="AG160" i="6"/>
  <c r="AG159" i="6"/>
  <c r="AG158" i="6"/>
  <c r="AG157" i="6"/>
  <c r="AG156" i="6"/>
  <c r="AG155" i="6"/>
  <c r="AG154" i="6"/>
  <c r="AG152" i="6"/>
  <c r="AG151" i="6"/>
  <c r="AG150" i="6"/>
  <c r="AG149" i="6"/>
  <c r="AG148" i="6"/>
  <c r="AG147" i="6"/>
  <c r="AG146" i="6"/>
  <c r="AG145" i="6"/>
  <c r="AG144" i="6"/>
  <c r="AG143" i="6"/>
  <c r="AG142" i="6"/>
  <c r="AG140" i="6"/>
  <c r="AG139" i="6"/>
  <c r="AG138" i="6"/>
  <c r="AG137" i="6"/>
  <c r="AG136" i="6"/>
  <c r="AG135" i="6"/>
  <c r="AG134" i="6"/>
  <c r="AG133" i="6"/>
  <c r="AG132" i="6"/>
  <c r="AG131" i="6"/>
  <c r="AG130" i="6"/>
  <c r="AG129" i="6"/>
  <c r="AG128" i="6"/>
  <c r="AG127" i="6"/>
  <c r="AG126" i="6"/>
  <c r="AG125" i="6"/>
  <c r="AG124" i="6"/>
  <c r="AG123" i="6"/>
  <c r="AG122" i="6"/>
  <c r="AG121" i="6"/>
  <c r="AG120" i="6"/>
  <c r="AG119" i="6"/>
  <c r="AG118" i="6"/>
  <c r="AG117" i="6"/>
  <c r="AG116" i="6"/>
  <c r="AG115" i="6"/>
  <c r="AG114" i="6"/>
  <c r="AG113" i="6"/>
  <c r="AG112" i="6"/>
  <c r="AG111" i="6"/>
  <c r="AG110" i="6"/>
  <c r="AG109" i="6"/>
  <c r="AG108" i="6"/>
  <c r="AG107" i="6"/>
  <c r="AG106" i="6"/>
  <c r="AG105" i="6"/>
  <c r="AG104" i="6"/>
  <c r="AG103" i="6"/>
  <c r="AG102" i="6"/>
  <c r="AG101" i="6"/>
  <c r="AG100" i="6"/>
  <c r="AG99" i="6"/>
  <c r="AG98" i="6"/>
  <c r="AG97" i="6"/>
  <c r="AG96" i="6"/>
  <c r="AG95" i="6"/>
  <c r="AG94" i="6"/>
  <c r="AG93" i="6"/>
  <c r="AG92" i="6"/>
  <c r="AG91" i="6"/>
  <c r="AG90" i="6"/>
  <c r="AG89" i="6"/>
  <c r="AG88" i="6"/>
  <c r="AG87" i="6"/>
  <c r="AG86" i="6"/>
  <c r="AG85" i="6"/>
  <c r="AG84" i="6"/>
  <c r="AG83" i="6"/>
  <c r="AG82" i="6"/>
  <c r="AG81" i="6"/>
  <c r="AG80" i="6"/>
  <c r="AG79" i="6"/>
  <c r="AG78" i="6"/>
  <c r="AG77" i="6"/>
  <c r="AG76" i="6"/>
  <c r="AH234" i="6"/>
  <c r="AH232" i="6"/>
  <c r="AH230" i="6"/>
  <c r="AH228" i="6"/>
  <c r="AH226" i="6"/>
  <c r="AH225" i="6"/>
  <c r="AH224" i="6"/>
  <c r="AH223" i="6"/>
  <c r="AH222" i="6"/>
  <c r="AH221" i="6"/>
  <c r="AH220" i="6"/>
  <c r="AH219" i="6"/>
  <c r="AH218" i="6"/>
  <c r="AH217" i="6"/>
  <c r="AH216" i="6"/>
  <c r="AH215" i="6"/>
  <c r="AH214" i="6"/>
  <c r="AH213" i="6"/>
  <c r="AH212" i="6"/>
  <c r="AH211" i="6"/>
  <c r="AH210" i="6"/>
  <c r="AH209" i="6"/>
  <c r="AH208" i="6"/>
  <c r="AH207" i="6"/>
  <c r="AH206" i="6"/>
  <c r="AH205" i="6"/>
  <c r="AH204" i="6"/>
  <c r="AH203" i="6"/>
  <c r="AH202" i="6"/>
  <c r="AH201" i="6"/>
  <c r="AH200" i="6"/>
  <c r="AH199" i="6"/>
  <c r="AH198" i="6"/>
  <c r="AH197" i="6"/>
  <c r="AH196" i="6"/>
  <c r="AH195" i="6"/>
  <c r="AH194" i="6"/>
  <c r="AH193" i="6"/>
  <c r="AH192" i="6"/>
  <c r="AH191" i="6"/>
  <c r="AH190" i="6"/>
  <c r="AH188" i="6"/>
  <c r="AH187" i="6"/>
  <c r="AH186" i="6"/>
  <c r="AH185" i="6"/>
  <c r="AH184" i="6"/>
  <c r="AH183" i="6"/>
  <c r="AH182" i="6"/>
  <c r="AH181" i="6"/>
  <c r="AH180" i="6"/>
  <c r="AH179" i="6"/>
  <c r="AH178" i="6"/>
  <c r="AH177" i="6"/>
  <c r="AH176" i="6"/>
  <c r="AH175" i="6"/>
  <c r="AH174" i="6"/>
  <c r="AH173" i="6"/>
  <c r="AH172" i="6"/>
  <c r="AH171" i="6"/>
  <c r="AH170" i="6"/>
  <c r="AH169" i="6"/>
  <c r="AH168" i="6"/>
  <c r="AH167" i="6"/>
  <c r="AH166" i="6"/>
  <c r="AH164" i="6"/>
  <c r="AH163" i="6"/>
  <c r="AH162" i="6"/>
  <c r="AH161" i="6"/>
  <c r="AH160" i="6"/>
  <c r="AH159" i="6"/>
  <c r="AH158" i="6"/>
  <c r="AH157" i="6"/>
  <c r="AH156" i="6"/>
  <c r="AH155" i="6"/>
  <c r="AH154" i="6"/>
  <c r="AH152" i="6"/>
  <c r="AH151" i="6"/>
  <c r="AH150" i="6"/>
  <c r="AH149" i="6"/>
  <c r="AH148" i="6"/>
  <c r="AH147" i="6"/>
  <c r="AH146" i="6"/>
  <c r="AH145" i="6"/>
  <c r="AH144" i="6"/>
  <c r="AH143" i="6"/>
  <c r="AH142" i="6"/>
  <c r="AH140" i="6"/>
  <c r="AH139" i="6"/>
  <c r="AH138" i="6"/>
  <c r="AH137" i="6"/>
  <c r="AH136" i="6"/>
  <c r="AH135" i="6"/>
  <c r="AH134" i="6"/>
  <c r="AH133" i="6"/>
  <c r="AH132" i="6"/>
  <c r="AH131" i="6"/>
  <c r="AH130" i="6"/>
  <c r="AH129" i="6"/>
  <c r="AH128" i="6"/>
  <c r="AH127" i="6"/>
  <c r="AH126" i="6"/>
  <c r="AH125" i="6"/>
  <c r="AH124" i="6"/>
  <c r="AH123" i="6"/>
  <c r="AH122" i="6"/>
  <c r="AH121" i="6"/>
  <c r="AH120" i="6"/>
  <c r="AH119" i="6"/>
  <c r="AH118" i="6"/>
  <c r="AH117" i="6"/>
  <c r="AH116" i="6"/>
  <c r="AH115" i="6"/>
  <c r="AH114" i="6"/>
  <c r="AH113" i="6"/>
  <c r="AH112" i="6"/>
  <c r="AH111" i="6"/>
  <c r="AH110" i="6"/>
  <c r="AH109" i="6"/>
  <c r="AH108" i="6"/>
  <c r="AH107" i="6"/>
  <c r="AH106" i="6"/>
  <c r="AH105" i="6"/>
  <c r="AH104" i="6"/>
  <c r="AH103" i="6"/>
  <c r="AH102" i="6"/>
  <c r="AH101" i="6"/>
  <c r="AH100" i="6"/>
  <c r="AH99" i="6"/>
  <c r="AH98" i="6"/>
  <c r="AH97" i="6"/>
  <c r="AH96" i="6"/>
  <c r="AH95" i="6"/>
  <c r="AH94" i="6"/>
  <c r="AH93" i="6"/>
  <c r="AH92" i="6"/>
  <c r="AH91" i="6"/>
  <c r="AH90" i="6"/>
  <c r="AH89" i="6"/>
  <c r="AH88" i="6"/>
  <c r="AH87" i="6"/>
  <c r="AH86" i="6"/>
  <c r="AH85" i="6"/>
  <c r="AH84" i="6"/>
  <c r="AH83" i="6"/>
  <c r="AH82" i="6"/>
  <c r="AH81" i="6"/>
  <c r="AH80" i="6"/>
  <c r="AH79" i="6"/>
  <c r="AH78" i="6"/>
  <c r="AH77" i="6"/>
  <c r="AH76" i="6"/>
  <c r="AH75" i="6"/>
  <c r="AH74" i="6"/>
  <c r="AH73" i="6"/>
  <c r="AH72" i="6"/>
  <c r="AH71" i="6"/>
  <c r="AH70" i="6"/>
  <c r="AH69" i="6"/>
  <c r="AH68" i="6"/>
  <c r="AH67" i="6"/>
  <c r="AH66" i="6"/>
  <c r="AH65" i="6"/>
  <c r="AH64" i="6"/>
  <c r="AH63" i="6"/>
  <c r="AH62" i="6"/>
  <c r="AH61" i="6"/>
  <c r="AG75" i="6"/>
  <c r="AG73" i="6"/>
  <c r="AG71" i="6"/>
  <c r="AG69" i="6"/>
  <c r="AG67" i="6"/>
  <c r="AG65" i="6"/>
  <c r="AG63" i="6"/>
  <c r="AG61" i="6"/>
  <c r="AG60" i="6"/>
  <c r="AG59" i="6"/>
  <c r="AG58" i="6"/>
  <c r="AG57" i="6"/>
  <c r="AG56" i="6"/>
  <c r="AG55" i="6"/>
  <c r="AG54" i="6"/>
  <c r="AG53" i="6"/>
  <c r="AG52" i="6"/>
  <c r="AG51" i="6"/>
  <c r="AG50" i="6"/>
  <c r="AG49" i="6"/>
  <c r="AG48" i="6"/>
  <c r="AG47" i="6"/>
  <c r="AG46" i="6"/>
  <c r="AG44" i="6"/>
  <c r="AG43" i="6"/>
  <c r="AG42" i="6"/>
  <c r="AG41" i="6"/>
  <c r="AG40" i="6"/>
  <c r="AG39" i="6"/>
  <c r="AG38" i="6"/>
  <c r="AG37" i="6"/>
  <c r="AG36" i="6"/>
  <c r="AG35" i="6"/>
  <c r="AG34" i="6"/>
  <c r="AG33" i="6"/>
  <c r="AG32" i="6"/>
  <c r="AG31" i="6"/>
  <c r="AG30" i="6"/>
  <c r="AG29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11" i="6"/>
  <c r="AG10" i="6"/>
  <c r="AM404" i="6"/>
  <c r="AK404" i="6"/>
  <c r="AI404" i="6"/>
  <c r="AL403" i="6"/>
  <c r="AJ403" i="6"/>
  <c r="AM402" i="6"/>
  <c r="AK402" i="6"/>
  <c r="AI402" i="6"/>
  <c r="AL401" i="6"/>
  <c r="AJ401" i="6"/>
  <c r="AM400" i="6"/>
  <c r="AK400" i="6"/>
  <c r="AI400" i="6"/>
  <c r="AL399" i="6"/>
  <c r="AJ399" i="6"/>
  <c r="AM398" i="6"/>
  <c r="AK398" i="6"/>
  <c r="AI398" i="6"/>
  <c r="AL397" i="6"/>
  <c r="AJ397" i="6"/>
  <c r="AM396" i="6"/>
  <c r="AK396" i="6"/>
  <c r="AI396" i="6"/>
  <c r="AL395" i="6"/>
  <c r="AJ395" i="6"/>
  <c r="AM394" i="6"/>
  <c r="AK394" i="6"/>
  <c r="AI394" i="6"/>
  <c r="AM392" i="6"/>
  <c r="AK392" i="6"/>
  <c r="AI392" i="6"/>
  <c r="AL391" i="6"/>
  <c r="AJ391" i="6"/>
  <c r="AM390" i="6"/>
  <c r="AK390" i="6"/>
  <c r="AI390" i="6"/>
  <c r="AL389" i="6"/>
  <c r="AJ389" i="6"/>
  <c r="AM388" i="6"/>
  <c r="AK388" i="6"/>
  <c r="AI388" i="6"/>
  <c r="AL387" i="6"/>
  <c r="AJ387" i="6"/>
  <c r="AM386" i="6"/>
  <c r="AK386" i="6"/>
  <c r="AI386" i="6"/>
  <c r="AL385" i="6"/>
  <c r="AJ385" i="6"/>
  <c r="AM384" i="6"/>
  <c r="AK384" i="6"/>
  <c r="AI384" i="6"/>
  <c r="AL383" i="6"/>
  <c r="AJ383" i="6"/>
  <c r="AM382" i="6"/>
  <c r="AK382" i="6"/>
  <c r="AI382" i="6"/>
  <c r="AM380" i="6"/>
  <c r="AK380" i="6"/>
  <c r="AI380" i="6"/>
  <c r="AL379" i="6"/>
  <c r="AJ379" i="6"/>
  <c r="AM378" i="6"/>
  <c r="AK378" i="6"/>
  <c r="AI378" i="6"/>
  <c r="AL377" i="6"/>
  <c r="AJ377" i="6"/>
  <c r="AM376" i="6"/>
  <c r="AK376" i="6"/>
  <c r="AI376" i="6"/>
  <c r="AL375" i="6"/>
  <c r="AJ375" i="6"/>
  <c r="AM374" i="6"/>
  <c r="AK374" i="6"/>
  <c r="AI374" i="6"/>
  <c r="AL373" i="6"/>
  <c r="AJ373" i="6"/>
  <c r="AM372" i="6"/>
  <c r="AK372" i="6"/>
  <c r="AI372" i="6"/>
  <c r="AL371" i="6"/>
  <c r="AJ371" i="6"/>
  <c r="AM370" i="6"/>
  <c r="AK370" i="6"/>
  <c r="AI370" i="6"/>
  <c r="AM368" i="6"/>
  <c r="AK368" i="6"/>
  <c r="AI368" i="6"/>
  <c r="AL367" i="6"/>
  <c r="AJ367" i="6"/>
  <c r="AM366" i="6"/>
  <c r="AK366" i="6"/>
  <c r="AI366" i="6"/>
  <c r="AL365" i="6"/>
  <c r="AJ365" i="6"/>
  <c r="AM364" i="6"/>
  <c r="AK364" i="6"/>
  <c r="AI364" i="6"/>
  <c r="AL363" i="6"/>
  <c r="AJ363" i="6"/>
  <c r="AM362" i="6"/>
  <c r="AK362" i="6"/>
  <c r="AI362" i="6"/>
  <c r="AL361" i="6"/>
  <c r="AJ361" i="6"/>
  <c r="AG74" i="6"/>
  <c r="AG72" i="6"/>
  <c r="AG70" i="6"/>
  <c r="AG68" i="6"/>
  <c r="AG66" i="6"/>
  <c r="AG64" i="6"/>
  <c r="AG62" i="6"/>
  <c r="AH60" i="6"/>
  <c r="AH59" i="6"/>
  <c r="AH58" i="6"/>
  <c r="AH57" i="6"/>
  <c r="AH56" i="6"/>
  <c r="AH55" i="6"/>
  <c r="AH54" i="6"/>
  <c r="AH53" i="6"/>
  <c r="AH52" i="6"/>
  <c r="AH51" i="6"/>
  <c r="AH50" i="6"/>
  <c r="AH49" i="6"/>
  <c r="AH48" i="6"/>
  <c r="AH47" i="6"/>
  <c r="AH46" i="6"/>
  <c r="AH44" i="6"/>
  <c r="AH43" i="6"/>
  <c r="AH42" i="6"/>
  <c r="AH41" i="6"/>
  <c r="AH40" i="6"/>
  <c r="AH39" i="6"/>
  <c r="AH38" i="6"/>
  <c r="AH37" i="6"/>
  <c r="AH36" i="6"/>
  <c r="AH35" i="6"/>
  <c r="AH34" i="6"/>
  <c r="AH33" i="6"/>
  <c r="AH32" i="6"/>
  <c r="AH31" i="6"/>
  <c r="AH30" i="6"/>
  <c r="AH29" i="6"/>
  <c r="AH28" i="6"/>
  <c r="AH27" i="6"/>
  <c r="AH26" i="6"/>
  <c r="AH25" i="6"/>
  <c r="AH24" i="6"/>
  <c r="AH23" i="6"/>
  <c r="AH22" i="6"/>
  <c r="AH21" i="6"/>
  <c r="AH20" i="6"/>
  <c r="AH19" i="6"/>
  <c r="AH18" i="6"/>
  <c r="AH17" i="6"/>
  <c r="AH16" i="6"/>
  <c r="AH15" i="6"/>
  <c r="AH14" i="6"/>
  <c r="AH13" i="6"/>
  <c r="AH12" i="6"/>
  <c r="AH11" i="6"/>
  <c r="AH10" i="6"/>
  <c r="AL404" i="6"/>
  <c r="AJ404" i="6"/>
  <c r="AM403" i="6"/>
  <c r="AK403" i="6"/>
  <c r="AI403" i="6"/>
  <c r="AL402" i="6"/>
  <c r="AJ402" i="6"/>
  <c r="AM401" i="6"/>
  <c r="AK401" i="6"/>
  <c r="AI401" i="6"/>
  <c r="AL400" i="6"/>
  <c r="AJ400" i="6"/>
  <c r="AM399" i="6"/>
  <c r="AK399" i="6"/>
  <c r="AI399" i="6"/>
  <c r="AL398" i="6"/>
  <c r="AJ398" i="6"/>
  <c r="AM397" i="6"/>
  <c r="AK397" i="6"/>
  <c r="AI397" i="6"/>
  <c r="AL396" i="6"/>
  <c r="AJ396" i="6"/>
  <c r="AM395" i="6"/>
  <c r="AK395" i="6"/>
  <c r="AI395" i="6"/>
  <c r="AL394" i="6"/>
  <c r="AJ394" i="6"/>
  <c r="AL392" i="6"/>
  <c r="AJ392" i="6"/>
  <c r="AM391" i="6"/>
  <c r="AK391" i="6"/>
  <c r="AI391" i="6"/>
  <c r="AL390" i="6"/>
  <c r="AJ390" i="6"/>
  <c r="AM389" i="6"/>
  <c r="AK389" i="6"/>
  <c r="AI389" i="6"/>
  <c r="AL388" i="6"/>
  <c r="AJ388" i="6"/>
  <c r="AM387" i="6"/>
  <c r="AK387" i="6"/>
  <c r="AI387" i="6"/>
  <c r="AL386" i="6"/>
  <c r="AJ386" i="6"/>
  <c r="AM385" i="6"/>
  <c r="AK385" i="6"/>
  <c r="AI385" i="6"/>
  <c r="AL384" i="6"/>
  <c r="AJ384" i="6"/>
  <c r="AM383" i="6"/>
  <c r="AK383" i="6"/>
  <c r="AI383" i="6"/>
  <c r="AL382" i="6"/>
  <c r="AJ382" i="6"/>
  <c r="AL380" i="6"/>
  <c r="AJ380" i="6"/>
  <c r="AM379" i="6"/>
  <c r="AK379" i="6"/>
  <c r="AI379" i="6"/>
  <c r="AL378" i="6"/>
  <c r="AJ378" i="6"/>
  <c r="AM377" i="6"/>
  <c r="AK377" i="6"/>
  <c r="AI377" i="6"/>
  <c r="AL376" i="6"/>
  <c r="AJ376" i="6"/>
  <c r="AM375" i="6"/>
  <c r="AK375" i="6"/>
  <c r="AI375" i="6"/>
  <c r="AL374" i="6"/>
  <c r="AJ374" i="6"/>
  <c r="AM373" i="6"/>
  <c r="AK373" i="6"/>
  <c r="AI373" i="6"/>
  <c r="AL372" i="6"/>
  <c r="AJ372" i="6"/>
  <c r="AM371" i="6"/>
  <c r="AK371" i="6"/>
  <c r="AI371" i="6"/>
  <c r="AL370" i="6"/>
  <c r="AJ370" i="6"/>
  <c r="AI369" i="6"/>
  <c r="AL368" i="6"/>
  <c r="AJ368" i="6"/>
  <c r="AM367" i="6"/>
  <c r="AK367" i="6"/>
  <c r="AI367" i="6"/>
  <c r="AL366" i="6"/>
  <c r="AJ366" i="6"/>
  <c r="AM365" i="6"/>
  <c r="AK365" i="6"/>
  <c r="AI365" i="6"/>
  <c r="AL364" i="6"/>
  <c r="AJ364" i="6"/>
  <c r="AM363" i="6"/>
  <c r="AK363" i="6"/>
  <c r="AI363" i="6"/>
  <c r="AL362" i="6"/>
  <c r="AJ362" i="6"/>
  <c r="AM361" i="6"/>
  <c r="AK361" i="6"/>
  <c r="AI361" i="6"/>
  <c r="AL360" i="6"/>
  <c r="AJ360" i="6"/>
  <c r="AM359" i="6"/>
  <c r="AK359" i="6"/>
  <c r="AI359" i="6"/>
  <c r="AL358" i="6"/>
  <c r="AJ358" i="6"/>
  <c r="AL356" i="6"/>
  <c r="AJ356" i="6"/>
  <c r="AM355" i="6"/>
  <c r="AK355" i="6"/>
  <c r="AI355" i="6"/>
  <c r="AL354" i="6"/>
  <c r="AJ354" i="6"/>
  <c r="AM353" i="6"/>
  <c r="AM360" i="6"/>
  <c r="AI360" i="6"/>
  <c r="AJ359" i="6"/>
  <c r="AK358" i="6"/>
  <c r="AM356" i="6"/>
  <c r="AI356" i="6"/>
  <c r="AJ355" i="6"/>
  <c r="AK354" i="6"/>
  <c r="AL353" i="6"/>
  <c r="AJ353" i="6"/>
  <c r="AM352" i="6"/>
  <c r="AK352" i="6"/>
  <c r="AI352" i="6"/>
  <c r="AL351" i="6"/>
  <c r="AJ351" i="6"/>
  <c r="AM350" i="6"/>
  <c r="AK350" i="6"/>
  <c r="AI350" i="6"/>
  <c r="AL349" i="6"/>
  <c r="AJ349" i="6"/>
  <c r="AM348" i="6"/>
  <c r="AK348" i="6"/>
  <c r="AI348" i="6"/>
  <c r="AL347" i="6"/>
  <c r="AJ347" i="6"/>
  <c r="AM346" i="6"/>
  <c r="AK346" i="6"/>
  <c r="AI346" i="6"/>
  <c r="AM344" i="6"/>
  <c r="AK344" i="6"/>
  <c r="AI344" i="6"/>
  <c r="AL343" i="6"/>
  <c r="AJ343" i="6"/>
  <c r="AM342" i="6"/>
  <c r="AK342" i="6"/>
  <c r="AI342" i="6"/>
  <c r="AL341" i="6"/>
  <c r="AJ341" i="6"/>
  <c r="AM340" i="6"/>
  <c r="AK340" i="6"/>
  <c r="AI340" i="6"/>
  <c r="AL339" i="6"/>
  <c r="AJ339" i="6"/>
  <c r="AM338" i="6"/>
  <c r="AK338" i="6"/>
  <c r="AI338" i="6"/>
  <c r="AL337" i="6"/>
  <c r="AJ337" i="6"/>
  <c r="AM336" i="6"/>
  <c r="AK336" i="6"/>
  <c r="AI336" i="6"/>
  <c r="AL335" i="6"/>
  <c r="AJ335" i="6"/>
  <c r="AM334" i="6"/>
  <c r="AK334" i="6"/>
  <c r="AI334" i="6"/>
  <c r="AM332" i="6"/>
  <c r="AK332" i="6"/>
  <c r="AI332" i="6"/>
  <c r="AL331" i="6"/>
  <c r="AJ331" i="6"/>
  <c r="AM330" i="6"/>
  <c r="AK330" i="6"/>
  <c r="AI330" i="6"/>
  <c r="AL329" i="6"/>
  <c r="AJ329" i="6"/>
  <c r="AM328" i="6"/>
  <c r="AK328" i="6"/>
  <c r="AI328" i="6"/>
  <c r="AL327" i="6"/>
  <c r="AJ327" i="6"/>
  <c r="AM326" i="6"/>
  <c r="AK326" i="6"/>
  <c r="AI326" i="6"/>
  <c r="AL325" i="6"/>
  <c r="AJ325" i="6"/>
  <c r="AM324" i="6"/>
  <c r="AK324" i="6"/>
  <c r="AI324" i="6"/>
  <c r="AL323" i="6"/>
  <c r="AJ323" i="6"/>
  <c r="AM322" i="6"/>
  <c r="AK322" i="6"/>
  <c r="AI322" i="6"/>
  <c r="AM320" i="6"/>
  <c r="AK320" i="6"/>
  <c r="AI320" i="6"/>
  <c r="AL319" i="6"/>
  <c r="AJ319" i="6"/>
  <c r="AM318" i="6"/>
  <c r="AK318" i="6"/>
  <c r="AI318" i="6"/>
  <c r="AL317" i="6"/>
  <c r="AJ317" i="6"/>
  <c r="AM316" i="6"/>
  <c r="AK316" i="6"/>
  <c r="AI316" i="6"/>
  <c r="AL315" i="6"/>
  <c r="AJ315" i="6"/>
  <c r="AM314" i="6"/>
  <c r="AK314" i="6"/>
  <c r="AI314" i="6"/>
  <c r="AL313" i="6"/>
  <c r="AJ313" i="6"/>
  <c r="AM312" i="6"/>
  <c r="AK312" i="6"/>
  <c r="AI312" i="6"/>
  <c r="AL311" i="6"/>
  <c r="AJ311" i="6"/>
  <c r="AM310" i="6"/>
  <c r="AK310" i="6"/>
  <c r="AI310" i="6"/>
  <c r="AL309" i="6"/>
  <c r="AJ309" i="6"/>
  <c r="AM308" i="6"/>
  <c r="AK308" i="6"/>
  <c r="AI308" i="6"/>
  <c r="AL307" i="6"/>
  <c r="AJ307" i="6"/>
  <c r="AM306" i="6"/>
  <c r="AK306" i="6"/>
  <c r="AI306" i="6"/>
  <c r="AL305" i="6"/>
  <c r="AJ305" i="6"/>
  <c r="AM304" i="6"/>
  <c r="AK304" i="6"/>
  <c r="AI304" i="6"/>
  <c r="AL303" i="6"/>
  <c r="AJ303" i="6"/>
  <c r="AM302" i="6"/>
  <c r="AK302" i="6"/>
  <c r="AI302" i="6"/>
  <c r="AL301" i="6"/>
  <c r="AJ301" i="6"/>
  <c r="AM300" i="6"/>
  <c r="AK300" i="6"/>
  <c r="AI300" i="6"/>
  <c r="AL299" i="6"/>
  <c r="AJ299" i="6"/>
  <c r="AM298" i="6"/>
  <c r="AK298" i="6"/>
  <c r="AI298" i="6"/>
  <c r="AM296" i="6"/>
  <c r="AK296" i="6"/>
  <c r="AI296" i="6"/>
  <c r="AL295" i="6"/>
  <c r="AJ295" i="6"/>
  <c r="AM294" i="6"/>
  <c r="AK294" i="6"/>
  <c r="AI294" i="6"/>
  <c r="AL293" i="6"/>
  <c r="AJ293" i="6"/>
  <c r="AM292" i="6"/>
  <c r="AK292" i="6"/>
  <c r="AI292" i="6"/>
  <c r="AL291" i="6"/>
  <c r="AJ291" i="6"/>
  <c r="AM290" i="6"/>
  <c r="AK290" i="6"/>
  <c r="AI290" i="6"/>
  <c r="AL289" i="6"/>
  <c r="AJ289" i="6"/>
  <c r="AM288" i="6"/>
  <c r="AK288" i="6"/>
  <c r="AI288" i="6"/>
  <c r="AL287" i="6"/>
  <c r="AJ287" i="6"/>
  <c r="AM286" i="6"/>
  <c r="AK286" i="6"/>
  <c r="AI286" i="6"/>
  <c r="AM284" i="6"/>
  <c r="AK284" i="6"/>
  <c r="AI284" i="6"/>
  <c r="AL283" i="6"/>
  <c r="AJ283" i="6"/>
  <c r="AM282" i="6"/>
  <c r="AK282" i="6"/>
  <c r="AI282" i="6"/>
  <c r="AL281" i="6"/>
  <c r="AJ281" i="6"/>
  <c r="AM280" i="6"/>
  <c r="AK280" i="6"/>
  <c r="AI280" i="6"/>
  <c r="AL279" i="6"/>
  <c r="AJ279" i="6"/>
  <c r="AM278" i="6"/>
  <c r="AK278" i="6"/>
  <c r="AI278" i="6"/>
  <c r="AL277" i="6"/>
  <c r="AJ277" i="6"/>
  <c r="AM276" i="6"/>
  <c r="AK276" i="6"/>
  <c r="AI276" i="6"/>
  <c r="AL275" i="6"/>
  <c r="AJ275" i="6"/>
  <c r="AM274" i="6"/>
  <c r="AK274" i="6"/>
  <c r="AI274" i="6"/>
  <c r="AL273" i="6"/>
  <c r="AJ273" i="6"/>
  <c r="AM272" i="6"/>
  <c r="AK272" i="6"/>
  <c r="AI272" i="6"/>
  <c r="AL271" i="6"/>
  <c r="AJ271" i="6"/>
  <c r="AM270" i="6"/>
  <c r="AK270" i="6"/>
  <c r="AI270" i="6"/>
  <c r="AL269" i="6"/>
  <c r="AJ269" i="6"/>
  <c r="AM268" i="6"/>
  <c r="AK268" i="6"/>
  <c r="AI268" i="6"/>
  <c r="AL267" i="6"/>
  <c r="AJ267" i="6"/>
  <c r="AM266" i="6"/>
  <c r="AK266" i="6"/>
  <c r="AI266" i="6"/>
  <c r="AL265" i="6"/>
  <c r="AJ265" i="6"/>
  <c r="AM264" i="6"/>
  <c r="AK264" i="6"/>
  <c r="AI264" i="6"/>
  <c r="AL263" i="6"/>
  <c r="AJ263" i="6"/>
  <c r="AM262" i="6"/>
  <c r="AK262" i="6"/>
  <c r="AI262" i="6"/>
  <c r="AL261" i="6"/>
  <c r="AJ261" i="6"/>
  <c r="AM260" i="6"/>
  <c r="AK260" i="6"/>
  <c r="AI260" i="6"/>
  <c r="AL259" i="6"/>
  <c r="AJ259" i="6"/>
  <c r="AM258" i="6"/>
  <c r="AK258" i="6"/>
  <c r="AI258" i="6"/>
  <c r="AL257" i="6"/>
  <c r="AJ257" i="6"/>
  <c r="AM256" i="6"/>
  <c r="AK256" i="6"/>
  <c r="AI256" i="6"/>
  <c r="AL255" i="6"/>
  <c r="AJ255" i="6"/>
  <c r="AM254" i="6"/>
  <c r="AK254" i="6"/>
  <c r="AI254" i="6"/>
  <c r="AL253" i="6"/>
  <c r="AJ253" i="6"/>
  <c r="AM252" i="6"/>
  <c r="AK252" i="6"/>
  <c r="AI252" i="6"/>
  <c r="AL251" i="6"/>
  <c r="AJ251" i="6"/>
  <c r="AM250" i="6"/>
  <c r="AK250" i="6"/>
  <c r="AI250" i="6"/>
  <c r="AL249" i="6"/>
  <c r="AJ249" i="6"/>
  <c r="AM248" i="6"/>
  <c r="AK248" i="6"/>
  <c r="AI248" i="6"/>
  <c r="AL247" i="6"/>
  <c r="AJ247" i="6"/>
  <c r="AM246" i="6"/>
  <c r="AK246" i="6"/>
  <c r="AI246" i="6"/>
  <c r="AL245" i="6"/>
  <c r="AJ245" i="6"/>
  <c r="AM244" i="6"/>
  <c r="AK244" i="6"/>
  <c r="AI244" i="6"/>
  <c r="AL243" i="6"/>
  <c r="AJ243" i="6"/>
  <c r="AM242" i="6"/>
  <c r="AK360" i="6"/>
  <c r="AL359" i="6"/>
  <c r="AM358" i="6"/>
  <c r="AI358" i="6"/>
  <c r="AK356" i="6"/>
  <c r="AL355" i="6"/>
  <c r="AM354" i="6"/>
  <c r="AI354" i="6"/>
  <c r="AK353" i="6"/>
  <c r="AI353" i="6"/>
  <c r="AL352" i="6"/>
  <c r="AJ352" i="6"/>
  <c r="AM351" i="6"/>
  <c r="AK351" i="6"/>
  <c r="AI351" i="6"/>
  <c r="AL350" i="6"/>
  <c r="AJ350" i="6"/>
  <c r="AM349" i="6"/>
  <c r="AK349" i="6"/>
  <c r="AI349" i="6"/>
  <c r="AL348" i="6"/>
  <c r="AJ348" i="6"/>
  <c r="AM347" i="6"/>
  <c r="AK347" i="6"/>
  <c r="AI347" i="6"/>
  <c r="AL346" i="6"/>
  <c r="AJ346" i="6"/>
  <c r="AL344" i="6"/>
  <c r="AJ344" i="6"/>
  <c r="AM343" i="6"/>
  <c r="AK343" i="6"/>
  <c r="AI343" i="6"/>
  <c r="AL342" i="6"/>
  <c r="AJ342" i="6"/>
  <c r="AM341" i="6"/>
  <c r="AK341" i="6"/>
  <c r="AI341" i="6"/>
  <c r="AL340" i="6"/>
  <c r="AJ340" i="6"/>
  <c r="AM339" i="6"/>
  <c r="AK339" i="6"/>
  <c r="AI339" i="6"/>
  <c r="AL338" i="6"/>
  <c r="AJ338" i="6"/>
  <c r="AM337" i="6"/>
  <c r="AK337" i="6"/>
  <c r="AI337" i="6"/>
  <c r="AL336" i="6"/>
  <c r="AJ336" i="6"/>
  <c r="AM335" i="6"/>
  <c r="AK335" i="6"/>
  <c r="AI335" i="6"/>
  <c r="AL334" i="6"/>
  <c r="AJ334" i="6"/>
  <c r="AL332" i="6"/>
  <c r="AJ332" i="6"/>
  <c r="AM331" i="6"/>
  <c r="AK331" i="6"/>
  <c r="AI331" i="6"/>
  <c r="AL330" i="6"/>
  <c r="AJ330" i="6"/>
  <c r="AM329" i="6"/>
  <c r="AK329" i="6"/>
  <c r="AI329" i="6"/>
  <c r="AL328" i="6"/>
  <c r="AJ328" i="6"/>
  <c r="AM327" i="6"/>
  <c r="AK327" i="6"/>
  <c r="AI327" i="6"/>
  <c r="AL326" i="6"/>
  <c r="AJ326" i="6"/>
  <c r="AM325" i="6"/>
  <c r="AK325" i="6"/>
  <c r="AI325" i="6"/>
  <c r="AL324" i="6"/>
  <c r="AJ324" i="6"/>
  <c r="AM323" i="6"/>
  <c r="AK323" i="6"/>
  <c r="AI323" i="6"/>
  <c r="AL322" i="6"/>
  <c r="AJ322" i="6"/>
  <c r="AL320" i="6"/>
  <c r="AJ320" i="6"/>
  <c r="AM319" i="6"/>
  <c r="AK319" i="6"/>
  <c r="AI319" i="6"/>
  <c r="AL318" i="6"/>
  <c r="AJ318" i="6"/>
  <c r="AM317" i="6"/>
  <c r="AK317" i="6"/>
  <c r="AI317" i="6"/>
  <c r="AL316" i="6"/>
  <c r="AJ316" i="6"/>
  <c r="AM315" i="6"/>
  <c r="AK315" i="6"/>
  <c r="AI315" i="6"/>
  <c r="AL314" i="6"/>
  <c r="AJ314" i="6"/>
  <c r="AM313" i="6"/>
  <c r="AK313" i="6"/>
  <c r="AI313" i="6"/>
  <c r="AL312" i="6"/>
  <c r="AJ312" i="6"/>
  <c r="AM311" i="6"/>
  <c r="AK311" i="6"/>
  <c r="AI311" i="6"/>
  <c r="AL310" i="6"/>
  <c r="AJ310" i="6"/>
  <c r="AM309" i="6"/>
  <c r="AK309" i="6"/>
  <c r="AI309" i="6"/>
  <c r="AL308" i="6"/>
  <c r="AJ308" i="6"/>
  <c r="AM307" i="6"/>
  <c r="AK307" i="6"/>
  <c r="AI307" i="6"/>
  <c r="AL306" i="6"/>
  <c r="AJ306" i="6"/>
  <c r="AM305" i="6"/>
  <c r="AK305" i="6"/>
  <c r="AI305" i="6"/>
  <c r="AL304" i="6"/>
  <c r="AJ304" i="6"/>
  <c r="AM303" i="6"/>
  <c r="AK303" i="6"/>
  <c r="AI303" i="6"/>
  <c r="AL302" i="6"/>
  <c r="AJ302" i="6"/>
  <c r="AM301" i="6"/>
  <c r="AK301" i="6"/>
  <c r="AI301" i="6"/>
  <c r="AL300" i="6"/>
  <c r="AJ300" i="6"/>
  <c r="AM299" i="6"/>
  <c r="AK299" i="6"/>
  <c r="AI299" i="6"/>
  <c r="AL298" i="6"/>
  <c r="AJ298" i="6"/>
  <c r="AL296" i="6"/>
  <c r="AJ296" i="6"/>
  <c r="AM295" i="6"/>
  <c r="AK295" i="6"/>
  <c r="AI295" i="6"/>
  <c r="AL294" i="6"/>
  <c r="AJ294" i="6"/>
  <c r="AM293" i="6"/>
  <c r="AK293" i="6"/>
  <c r="AI293" i="6"/>
  <c r="AL292" i="6"/>
  <c r="AJ292" i="6"/>
  <c r="AM291" i="6"/>
  <c r="AK291" i="6"/>
  <c r="AI291" i="6"/>
  <c r="AL290" i="6"/>
  <c r="AJ290" i="6"/>
  <c r="AM289" i="6"/>
  <c r="AK289" i="6"/>
  <c r="AI289" i="6"/>
  <c r="AL288" i="6"/>
  <c r="AJ288" i="6"/>
  <c r="AM287" i="6"/>
  <c r="AK287" i="6"/>
  <c r="AI287" i="6"/>
  <c r="AL286" i="6"/>
  <c r="AJ286" i="6"/>
  <c r="AL284" i="6"/>
  <c r="AJ284" i="6"/>
  <c r="AM283" i="6"/>
  <c r="AK283" i="6"/>
  <c r="AI283" i="6"/>
  <c r="AL282" i="6"/>
  <c r="AJ282" i="6"/>
  <c r="AM281" i="6"/>
  <c r="AK281" i="6"/>
  <c r="AI281" i="6"/>
  <c r="AL280" i="6"/>
  <c r="AJ280" i="6"/>
  <c r="AM279" i="6"/>
  <c r="AK279" i="6"/>
  <c r="AI279" i="6"/>
  <c r="AL278" i="6"/>
  <c r="AJ278" i="6"/>
  <c r="AM277" i="6"/>
  <c r="AK277" i="6"/>
  <c r="AI277" i="6"/>
  <c r="AL276" i="6"/>
  <c r="AJ276" i="6"/>
  <c r="AM275" i="6"/>
  <c r="AK275" i="6"/>
  <c r="AI275" i="6"/>
  <c r="AL274" i="6"/>
  <c r="AJ274" i="6"/>
  <c r="AM273" i="6"/>
  <c r="AK273" i="6"/>
  <c r="AI273" i="6"/>
  <c r="AL272" i="6"/>
  <c r="AJ272" i="6"/>
  <c r="AM271" i="6"/>
  <c r="AK271" i="6"/>
  <c r="AI271" i="6"/>
  <c r="AL270" i="6"/>
  <c r="AJ270" i="6"/>
  <c r="AM269" i="6"/>
  <c r="AK269" i="6"/>
  <c r="AI269" i="6"/>
  <c r="AL268" i="6"/>
  <c r="AJ268" i="6"/>
  <c r="AM267" i="6"/>
  <c r="AK267" i="6"/>
  <c r="AI267" i="6"/>
  <c r="AL266" i="6"/>
  <c r="AJ266" i="6"/>
  <c r="AM265" i="6"/>
  <c r="AK265" i="6"/>
  <c r="AI265" i="6"/>
  <c r="AL264" i="6"/>
  <c r="AJ264" i="6"/>
  <c r="AM263" i="6"/>
  <c r="AK263" i="6"/>
  <c r="AI263" i="6"/>
  <c r="AL262" i="6"/>
  <c r="AJ262" i="6"/>
  <c r="AM261" i="6"/>
  <c r="AK261" i="6"/>
  <c r="AI261" i="6"/>
  <c r="AL260" i="6"/>
  <c r="AJ260" i="6"/>
  <c r="AM259" i="6"/>
  <c r="AK259" i="6"/>
  <c r="AI259" i="6"/>
  <c r="AL258" i="6"/>
  <c r="AJ258" i="6"/>
  <c r="AM257" i="6"/>
  <c r="AK257" i="6"/>
  <c r="AI257" i="6"/>
  <c r="AL256" i="6"/>
  <c r="AJ256" i="6"/>
  <c r="AM255" i="6"/>
  <c r="AK255" i="6"/>
  <c r="AI255" i="6"/>
  <c r="AL254" i="6"/>
  <c r="AJ254" i="6"/>
  <c r="AM253" i="6"/>
  <c r="AK253" i="6"/>
  <c r="AI253" i="6"/>
  <c r="AL252" i="6"/>
  <c r="AJ252" i="6"/>
  <c r="AM251" i="6"/>
  <c r="AK251" i="6"/>
  <c r="AI251" i="6"/>
  <c r="AL250" i="6"/>
  <c r="AJ250" i="6"/>
  <c r="AM249" i="6"/>
  <c r="AK249" i="6"/>
  <c r="AI249" i="6"/>
  <c r="AL248" i="6"/>
  <c r="AJ248" i="6"/>
  <c r="AM247" i="6"/>
  <c r="AK247" i="6"/>
  <c r="AI247" i="6"/>
  <c r="AL246" i="6"/>
  <c r="AJ246" i="6"/>
  <c r="AM245" i="6"/>
  <c r="AK245" i="6"/>
  <c r="AI245" i="6"/>
  <c r="AL244" i="6"/>
  <c r="AJ244" i="6"/>
  <c r="AM243" i="6"/>
  <c r="AK243" i="6"/>
  <c r="AI243" i="6"/>
  <c r="AL242" i="6"/>
  <c r="AJ242" i="6"/>
  <c r="AM241" i="6"/>
  <c r="AK241" i="6"/>
  <c r="AI241" i="6"/>
  <c r="AL240" i="6"/>
  <c r="AJ240" i="6"/>
  <c r="AM239" i="6"/>
  <c r="AK239" i="6"/>
  <c r="AI239" i="6"/>
  <c r="AL238" i="6"/>
  <c r="AJ238" i="6"/>
  <c r="AM237" i="6"/>
  <c r="AK237" i="6"/>
  <c r="AI237" i="6"/>
  <c r="AL236" i="6"/>
  <c r="AJ236" i="6"/>
  <c r="AM235" i="6"/>
  <c r="AK235" i="6"/>
  <c r="AI235" i="6"/>
  <c r="AL234" i="6"/>
  <c r="AJ234" i="6"/>
  <c r="AM233" i="6"/>
  <c r="AK233" i="6"/>
  <c r="AI233" i="6"/>
  <c r="AL232" i="6"/>
  <c r="AJ232" i="6"/>
  <c r="AM231" i="6"/>
  <c r="AK231" i="6"/>
  <c r="AI231" i="6"/>
  <c r="AL230" i="6"/>
  <c r="AJ230" i="6"/>
  <c r="AM229" i="6"/>
  <c r="AK229" i="6"/>
  <c r="AI229" i="6"/>
  <c r="AL228" i="6"/>
  <c r="AJ228" i="6"/>
  <c r="AM227" i="6"/>
  <c r="AK227" i="6"/>
  <c r="AI227" i="6"/>
  <c r="AL226" i="6"/>
  <c r="AJ226" i="6"/>
  <c r="AM225" i="6"/>
  <c r="AK225" i="6"/>
  <c r="AI225" i="6"/>
  <c r="AL224" i="6"/>
  <c r="AJ224" i="6"/>
  <c r="AM223" i="6"/>
  <c r="AK223" i="6"/>
  <c r="AI223" i="6"/>
  <c r="AL222" i="6"/>
  <c r="AJ222" i="6"/>
  <c r="AM221" i="6"/>
  <c r="AK221" i="6"/>
  <c r="AI221" i="6"/>
  <c r="AK242" i="6"/>
  <c r="AL241" i="6"/>
  <c r="AM240" i="6"/>
  <c r="AI240" i="6"/>
  <c r="AJ239" i="6"/>
  <c r="AK238" i="6"/>
  <c r="AL237" i="6"/>
  <c r="AM236" i="6"/>
  <c r="AI236" i="6"/>
  <c r="AJ235" i="6"/>
  <c r="AK234" i="6"/>
  <c r="AL233" i="6"/>
  <c r="AM232" i="6"/>
  <c r="AI232" i="6"/>
  <c r="AJ231" i="6"/>
  <c r="AK230" i="6"/>
  <c r="AL229" i="6"/>
  <c r="AM228" i="6"/>
  <c r="AI228" i="6"/>
  <c r="AJ227" i="6"/>
  <c r="AK226" i="6"/>
  <c r="AL225" i="6"/>
  <c r="AM224" i="6"/>
  <c r="AI224" i="6"/>
  <c r="AJ223" i="6"/>
  <c r="AK222" i="6"/>
  <c r="AL221" i="6"/>
  <c r="AM220" i="6"/>
  <c r="AK220" i="6"/>
  <c r="AI220" i="6"/>
  <c r="AL219" i="6"/>
  <c r="AJ219" i="6"/>
  <c r="AM218" i="6"/>
  <c r="AK218" i="6"/>
  <c r="AI218" i="6"/>
  <c r="AL217" i="6"/>
  <c r="AJ217" i="6"/>
  <c r="AM216" i="6"/>
  <c r="AK216" i="6"/>
  <c r="AI216" i="6"/>
  <c r="AL215" i="6"/>
  <c r="AJ215" i="6"/>
  <c r="AM214" i="6"/>
  <c r="AK214" i="6"/>
  <c r="AI214" i="6"/>
  <c r="AL213" i="6"/>
  <c r="AJ213" i="6"/>
  <c r="AM212" i="6"/>
  <c r="AK212" i="6"/>
  <c r="AI212" i="6"/>
  <c r="AL211" i="6"/>
  <c r="AJ211" i="6"/>
  <c r="AM210" i="6"/>
  <c r="AK210" i="6"/>
  <c r="AI210" i="6"/>
  <c r="AL209" i="6"/>
  <c r="AJ209" i="6"/>
  <c r="AM208" i="6"/>
  <c r="AK208" i="6"/>
  <c r="AI208" i="6"/>
  <c r="AL207" i="6"/>
  <c r="AJ207" i="6"/>
  <c r="AM206" i="6"/>
  <c r="AK206" i="6"/>
  <c r="AI206" i="6"/>
  <c r="AL205" i="6"/>
  <c r="AJ205" i="6"/>
  <c r="AM204" i="6"/>
  <c r="AK204" i="6"/>
  <c r="AI204" i="6"/>
  <c r="AL203" i="6"/>
  <c r="AJ203" i="6"/>
  <c r="AM202" i="6"/>
  <c r="AK202" i="6"/>
  <c r="AI202" i="6"/>
  <c r="AL201" i="6"/>
  <c r="AJ201" i="6"/>
  <c r="AM200" i="6"/>
  <c r="AK200" i="6"/>
  <c r="AI200" i="6"/>
  <c r="AL199" i="6"/>
  <c r="AJ199" i="6"/>
  <c r="AM198" i="6"/>
  <c r="AK198" i="6"/>
  <c r="AI198" i="6"/>
  <c r="AL197" i="6"/>
  <c r="AJ197" i="6"/>
  <c r="AM196" i="6"/>
  <c r="AK196" i="6"/>
  <c r="AI196" i="6"/>
  <c r="AL195" i="6"/>
  <c r="AJ195" i="6"/>
  <c r="AM194" i="6"/>
  <c r="AK194" i="6"/>
  <c r="AI194" i="6"/>
  <c r="AL193" i="6"/>
  <c r="AJ193" i="6"/>
  <c r="AM192" i="6"/>
  <c r="AK192" i="6"/>
  <c r="AI192" i="6"/>
  <c r="AL191" i="6"/>
  <c r="AJ191" i="6"/>
  <c r="AM190" i="6"/>
  <c r="AK190" i="6"/>
  <c r="AI190" i="6"/>
  <c r="AM188" i="6"/>
  <c r="AK188" i="6"/>
  <c r="AI188" i="6"/>
  <c r="AL187" i="6"/>
  <c r="AJ187" i="6"/>
  <c r="AM186" i="6"/>
  <c r="AK186" i="6"/>
  <c r="AI186" i="6"/>
  <c r="AL185" i="6"/>
  <c r="AJ185" i="6"/>
  <c r="AM184" i="6"/>
  <c r="AK184" i="6"/>
  <c r="AI184" i="6"/>
  <c r="AL183" i="6"/>
  <c r="AJ183" i="6"/>
  <c r="AM182" i="6"/>
  <c r="AK182" i="6"/>
  <c r="AI182" i="6"/>
  <c r="AL181" i="6"/>
  <c r="AJ181" i="6"/>
  <c r="AM180" i="6"/>
  <c r="AK180" i="6"/>
  <c r="AI180" i="6"/>
  <c r="AL179" i="6"/>
  <c r="AJ179" i="6"/>
  <c r="AM178" i="6"/>
  <c r="AK178" i="6"/>
  <c r="AI178" i="6"/>
  <c r="AL177" i="6"/>
  <c r="AJ177" i="6"/>
  <c r="AM176" i="6"/>
  <c r="AK176" i="6"/>
  <c r="AI176" i="6"/>
  <c r="AL175" i="6"/>
  <c r="AJ175" i="6"/>
  <c r="AM174" i="6"/>
  <c r="AK174" i="6"/>
  <c r="AI174" i="6"/>
  <c r="AL173" i="6"/>
  <c r="AJ173" i="6"/>
  <c r="AM172" i="6"/>
  <c r="AK172" i="6"/>
  <c r="AI172" i="6"/>
  <c r="AL171" i="6"/>
  <c r="AJ171" i="6"/>
  <c r="AM170" i="6"/>
  <c r="AK170" i="6"/>
  <c r="AI170" i="6"/>
  <c r="AL169" i="6"/>
  <c r="AJ169" i="6"/>
  <c r="AM168" i="6"/>
  <c r="AK168" i="6"/>
  <c r="AI168" i="6"/>
  <c r="AL167" i="6"/>
  <c r="AJ167" i="6"/>
  <c r="AM166" i="6"/>
  <c r="AK166" i="6"/>
  <c r="AI166" i="6"/>
  <c r="AM164" i="6"/>
  <c r="AK164" i="6"/>
  <c r="AI164" i="6"/>
  <c r="AL163" i="6"/>
  <c r="AJ163" i="6"/>
  <c r="AM162" i="6"/>
  <c r="AK162" i="6"/>
  <c r="AI162" i="6"/>
  <c r="AL161" i="6"/>
  <c r="AJ161" i="6"/>
  <c r="AM160" i="6"/>
  <c r="AK160" i="6"/>
  <c r="AI160" i="6"/>
  <c r="AL159" i="6"/>
  <c r="AJ159" i="6"/>
  <c r="AM158" i="6"/>
  <c r="AK158" i="6"/>
  <c r="AI158" i="6"/>
  <c r="AL157" i="6"/>
  <c r="AJ157" i="6"/>
  <c r="AM156" i="6"/>
  <c r="AK156" i="6"/>
  <c r="AI156" i="6"/>
  <c r="AL155" i="6"/>
  <c r="AJ155" i="6"/>
  <c r="AM154" i="6"/>
  <c r="AK154" i="6"/>
  <c r="AI154" i="6"/>
  <c r="AM152" i="6"/>
  <c r="AK152" i="6"/>
  <c r="AI152" i="6"/>
  <c r="AL151" i="6"/>
  <c r="AJ151" i="6"/>
  <c r="AM150" i="6"/>
  <c r="AK150" i="6"/>
  <c r="AI150" i="6"/>
  <c r="AL149" i="6"/>
  <c r="AJ149" i="6"/>
  <c r="AM148" i="6"/>
  <c r="AK148" i="6"/>
  <c r="AI148" i="6"/>
  <c r="AL147" i="6"/>
  <c r="AJ147" i="6"/>
  <c r="AM146" i="6"/>
  <c r="AK146" i="6"/>
  <c r="AI146" i="6"/>
  <c r="AL145" i="6"/>
  <c r="AJ145" i="6"/>
  <c r="AM144" i="6"/>
  <c r="AK144" i="6"/>
  <c r="AI144" i="6"/>
  <c r="AL143" i="6"/>
  <c r="AJ143" i="6"/>
  <c r="AM142" i="6"/>
  <c r="AK142" i="6"/>
  <c r="AI142" i="6"/>
  <c r="AM140" i="6"/>
  <c r="AK140" i="6"/>
  <c r="AI140" i="6"/>
  <c r="AL139" i="6"/>
  <c r="AJ139" i="6"/>
  <c r="AM138" i="6"/>
  <c r="AK138" i="6"/>
  <c r="AI138" i="6"/>
  <c r="AL137" i="6"/>
  <c r="AJ137" i="6"/>
  <c r="AM136" i="6"/>
  <c r="AK136" i="6"/>
  <c r="AI136" i="6"/>
  <c r="AL135" i="6"/>
  <c r="AJ135" i="6"/>
  <c r="AM134" i="6"/>
  <c r="AK134" i="6"/>
  <c r="AI134" i="6"/>
  <c r="AL133" i="6"/>
  <c r="AJ133" i="6"/>
  <c r="AM132" i="6"/>
  <c r="AK132" i="6"/>
  <c r="AI132" i="6"/>
  <c r="AL131" i="6"/>
  <c r="AJ131" i="6"/>
  <c r="AM130" i="6"/>
  <c r="AK130" i="6"/>
  <c r="AI130" i="6"/>
  <c r="AL129" i="6"/>
  <c r="AJ129" i="6"/>
  <c r="AM128" i="6"/>
  <c r="AK128" i="6"/>
  <c r="AI128" i="6"/>
  <c r="AL127" i="6"/>
  <c r="AJ127" i="6"/>
  <c r="AM126" i="6"/>
  <c r="AK126" i="6"/>
  <c r="AI126" i="6"/>
  <c r="AL125" i="6"/>
  <c r="AJ125" i="6"/>
  <c r="AM124" i="6"/>
  <c r="AK124" i="6"/>
  <c r="AI124" i="6"/>
  <c r="AL123" i="6"/>
  <c r="AJ123" i="6"/>
  <c r="AM122" i="6"/>
  <c r="AK122" i="6"/>
  <c r="AI122" i="6"/>
  <c r="AL121" i="6"/>
  <c r="AJ121" i="6"/>
  <c r="AM120" i="6"/>
  <c r="AK120" i="6"/>
  <c r="AI120" i="6"/>
  <c r="AL119" i="6"/>
  <c r="AJ119" i="6"/>
  <c r="AM118" i="6"/>
  <c r="AK118" i="6"/>
  <c r="AI118" i="6"/>
  <c r="AL117" i="6"/>
  <c r="AJ117" i="6"/>
  <c r="AM116" i="6"/>
  <c r="AK116" i="6"/>
  <c r="AI116" i="6"/>
  <c r="AL115" i="6"/>
  <c r="AJ115" i="6"/>
  <c r="AM114" i="6"/>
  <c r="AK114" i="6"/>
  <c r="AI114" i="6"/>
  <c r="AL113" i="6"/>
  <c r="AJ113" i="6"/>
  <c r="AM112" i="6"/>
  <c r="AK112" i="6"/>
  <c r="AI112" i="6"/>
  <c r="AL111" i="6"/>
  <c r="AJ111" i="6"/>
  <c r="AM110" i="6"/>
  <c r="AK110" i="6"/>
  <c r="AI110" i="6"/>
  <c r="AL109" i="6"/>
  <c r="AJ109" i="6"/>
  <c r="AM108" i="6"/>
  <c r="AK108" i="6"/>
  <c r="AI108" i="6"/>
  <c r="AL107" i="6"/>
  <c r="AJ107" i="6"/>
  <c r="AM106" i="6"/>
  <c r="AK106" i="6"/>
  <c r="AI106" i="6"/>
  <c r="AL105" i="6"/>
  <c r="AJ105" i="6"/>
  <c r="AM104" i="6"/>
  <c r="AK104" i="6"/>
  <c r="AI104" i="6"/>
  <c r="AL103" i="6"/>
  <c r="AJ103" i="6"/>
  <c r="AM102" i="6"/>
  <c r="AK102" i="6"/>
  <c r="AI102" i="6"/>
  <c r="AL101" i="6"/>
  <c r="AJ101" i="6"/>
  <c r="AM100" i="6"/>
  <c r="AK100" i="6"/>
  <c r="AI100" i="6"/>
  <c r="AL99" i="6"/>
  <c r="AJ99" i="6"/>
  <c r="AM98" i="6"/>
  <c r="AK98" i="6"/>
  <c r="AI98" i="6"/>
  <c r="AL97" i="6"/>
  <c r="AJ97" i="6"/>
  <c r="AM96" i="6"/>
  <c r="AK96" i="6"/>
  <c r="AI96" i="6"/>
  <c r="AL95" i="6"/>
  <c r="AI242" i="6"/>
  <c r="AJ241" i="6"/>
  <c r="AK240" i="6"/>
  <c r="AL239" i="6"/>
  <c r="AM238" i="6"/>
  <c r="AI238" i="6"/>
  <c r="AJ237" i="6"/>
  <c r="AK236" i="6"/>
  <c r="AL235" i="6"/>
  <c r="AM234" i="6"/>
  <c r="AI234" i="6"/>
  <c r="AJ233" i="6"/>
  <c r="AK232" i="6"/>
  <c r="AL231" i="6"/>
  <c r="AM230" i="6"/>
  <c r="AI230" i="6"/>
  <c r="AJ229" i="6"/>
  <c r="AK228" i="6"/>
  <c r="AL227" i="6"/>
  <c r="AM226" i="6"/>
  <c r="AI226" i="6"/>
  <c r="AJ225" i="6"/>
  <c r="AK224" i="6"/>
  <c r="AL223" i="6"/>
  <c r="AM222" i="6"/>
  <c r="AI222" i="6"/>
  <c r="AJ221" i="6"/>
  <c r="AL220" i="6"/>
  <c r="AJ220" i="6"/>
  <c r="AM219" i="6"/>
  <c r="AK219" i="6"/>
  <c r="AI219" i="6"/>
  <c r="AL218" i="6"/>
  <c r="AJ218" i="6"/>
  <c r="AM217" i="6"/>
  <c r="AK217" i="6"/>
  <c r="AI217" i="6"/>
  <c r="AL216" i="6"/>
  <c r="AJ216" i="6"/>
  <c r="AM215" i="6"/>
  <c r="AK215" i="6"/>
  <c r="AI215" i="6"/>
  <c r="AL214" i="6"/>
  <c r="AJ214" i="6"/>
  <c r="AM213" i="6"/>
  <c r="AK213" i="6"/>
  <c r="AI213" i="6"/>
  <c r="AL212" i="6"/>
  <c r="AJ212" i="6"/>
  <c r="AM211" i="6"/>
  <c r="AK211" i="6"/>
  <c r="AI211" i="6"/>
  <c r="AL210" i="6"/>
  <c r="AJ210" i="6"/>
  <c r="AM209" i="6"/>
  <c r="AK209" i="6"/>
  <c r="AI209" i="6"/>
  <c r="AL208" i="6"/>
  <c r="AJ208" i="6"/>
  <c r="AM207" i="6"/>
  <c r="AK207" i="6"/>
  <c r="AI207" i="6"/>
  <c r="AL206" i="6"/>
  <c r="AJ206" i="6"/>
  <c r="AM205" i="6"/>
  <c r="AK205" i="6"/>
  <c r="AI205" i="6"/>
  <c r="AL204" i="6"/>
  <c r="AJ204" i="6"/>
  <c r="AM203" i="6"/>
  <c r="AK203" i="6"/>
  <c r="AI203" i="6"/>
  <c r="AL202" i="6"/>
  <c r="AJ202" i="6"/>
  <c r="AM201" i="6"/>
  <c r="AK201" i="6"/>
  <c r="AI201" i="6"/>
  <c r="AL200" i="6"/>
  <c r="AJ200" i="6"/>
  <c r="AM199" i="6"/>
  <c r="AK199" i="6"/>
  <c r="AI199" i="6"/>
  <c r="AL198" i="6"/>
  <c r="AJ198" i="6"/>
  <c r="AM197" i="6"/>
  <c r="AK197" i="6"/>
  <c r="AI197" i="6"/>
  <c r="AL196" i="6"/>
  <c r="AJ196" i="6"/>
  <c r="AM195" i="6"/>
  <c r="AK195" i="6"/>
  <c r="AI195" i="6"/>
  <c r="AL194" i="6"/>
  <c r="AJ194" i="6"/>
  <c r="AM193" i="6"/>
  <c r="AK193" i="6"/>
  <c r="AI193" i="6"/>
  <c r="AL192" i="6"/>
  <c r="AJ192" i="6"/>
  <c r="AM191" i="6"/>
  <c r="AK191" i="6"/>
  <c r="AI191" i="6"/>
  <c r="AL190" i="6"/>
  <c r="AJ190" i="6"/>
  <c r="AL188" i="6"/>
  <c r="AJ188" i="6"/>
  <c r="AM187" i="6"/>
  <c r="AK187" i="6"/>
  <c r="AI187" i="6"/>
  <c r="AL186" i="6"/>
  <c r="AJ186" i="6"/>
  <c r="AM185" i="6"/>
  <c r="AK185" i="6"/>
  <c r="AI185" i="6"/>
  <c r="AL184" i="6"/>
  <c r="AJ184" i="6"/>
  <c r="AM183" i="6"/>
  <c r="AK183" i="6"/>
  <c r="AI183" i="6"/>
  <c r="AL182" i="6"/>
  <c r="AJ182" i="6"/>
  <c r="AM181" i="6"/>
  <c r="AK181" i="6"/>
  <c r="AI181" i="6"/>
  <c r="AL180" i="6"/>
  <c r="AJ180" i="6"/>
  <c r="AM179" i="6"/>
  <c r="AK179" i="6"/>
  <c r="AI179" i="6"/>
  <c r="AL178" i="6"/>
  <c r="AJ178" i="6"/>
  <c r="AM177" i="6"/>
  <c r="AK177" i="6"/>
  <c r="AI177" i="6"/>
  <c r="AL176" i="6"/>
  <c r="AJ176" i="6"/>
  <c r="AM175" i="6"/>
  <c r="AK175" i="6"/>
  <c r="AI175" i="6"/>
  <c r="AL174" i="6"/>
  <c r="AJ174" i="6"/>
  <c r="AM173" i="6"/>
  <c r="AK173" i="6"/>
  <c r="AI173" i="6"/>
  <c r="AL172" i="6"/>
  <c r="AJ172" i="6"/>
  <c r="AM171" i="6"/>
  <c r="AK171" i="6"/>
  <c r="AI171" i="6"/>
  <c r="AL170" i="6"/>
  <c r="AJ170" i="6"/>
  <c r="AM169" i="6"/>
  <c r="AK169" i="6"/>
  <c r="AI169" i="6"/>
  <c r="AL168" i="6"/>
  <c r="AJ168" i="6"/>
  <c r="AM167" i="6"/>
  <c r="AK167" i="6"/>
  <c r="AI167" i="6"/>
  <c r="AL166" i="6"/>
  <c r="AJ166" i="6"/>
  <c r="AL164" i="6"/>
  <c r="AJ164" i="6"/>
  <c r="AM163" i="6"/>
  <c r="AK163" i="6"/>
  <c r="AI163" i="6"/>
  <c r="AL162" i="6"/>
  <c r="AJ162" i="6"/>
  <c r="AM161" i="6"/>
  <c r="AK161" i="6"/>
  <c r="AI161" i="6"/>
  <c r="AL160" i="6"/>
  <c r="AJ160" i="6"/>
  <c r="AM159" i="6"/>
  <c r="AK159" i="6"/>
  <c r="AI159" i="6"/>
  <c r="AL158" i="6"/>
  <c r="AJ158" i="6"/>
  <c r="AM157" i="6"/>
  <c r="AK157" i="6"/>
  <c r="AI157" i="6"/>
  <c r="AL156" i="6"/>
  <c r="AJ156" i="6"/>
  <c r="AM155" i="6"/>
  <c r="AK155" i="6"/>
  <c r="AI155" i="6"/>
  <c r="AL154" i="6"/>
  <c r="AJ154" i="6"/>
  <c r="AL152" i="6"/>
  <c r="AJ152" i="6"/>
  <c r="AM151" i="6"/>
  <c r="AK151" i="6"/>
  <c r="AI151" i="6"/>
  <c r="AL150" i="6"/>
  <c r="AJ150" i="6"/>
  <c r="AM149" i="6"/>
  <c r="AK149" i="6"/>
  <c r="AI149" i="6"/>
  <c r="AL148" i="6"/>
  <c r="AJ148" i="6"/>
  <c r="AM147" i="6"/>
  <c r="AK147" i="6"/>
  <c r="AI147" i="6"/>
  <c r="AL146" i="6"/>
  <c r="AJ146" i="6"/>
  <c r="AM145" i="6"/>
  <c r="AK145" i="6"/>
  <c r="AI145" i="6"/>
  <c r="AL144" i="6"/>
  <c r="AJ144" i="6"/>
  <c r="AM143" i="6"/>
  <c r="AK143" i="6"/>
  <c r="AI143" i="6"/>
  <c r="AL142" i="6"/>
  <c r="AJ142" i="6"/>
  <c r="AL140" i="6"/>
  <c r="AJ140" i="6"/>
  <c r="AM139" i="6"/>
  <c r="AK139" i="6"/>
  <c r="AI139" i="6"/>
  <c r="AL138" i="6"/>
  <c r="AJ138" i="6"/>
  <c r="AM137" i="6"/>
  <c r="AK137" i="6"/>
  <c r="AI137" i="6"/>
  <c r="AL136" i="6"/>
  <c r="AJ136" i="6"/>
  <c r="AM135" i="6"/>
  <c r="AK135" i="6"/>
  <c r="AI135" i="6"/>
  <c r="AL134" i="6"/>
  <c r="AJ134" i="6"/>
  <c r="AM133" i="6"/>
  <c r="AK133" i="6"/>
  <c r="AI133" i="6"/>
  <c r="AL132" i="6"/>
  <c r="AJ132" i="6"/>
  <c r="AM131" i="6"/>
  <c r="AK131" i="6"/>
  <c r="AI131" i="6"/>
  <c r="AL130" i="6"/>
  <c r="AJ130" i="6"/>
  <c r="AM129" i="6"/>
  <c r="AK129" i="6"/>
  <c r="AI129" i="6"/>
  <c r="AL128" i="6"/>
  <c r="AJ128" i="6"/>
  <c r="AM127" i="6"/>
  <c r="AK127" i="6"/>
  <c r="AI127" i="6"/>
  <c r="AL126" i="6"/>
  <c r="AJ126" i="6"/>
  <c r="AM125" i="6"/>
  <c r="AK125" i="6"/>
  <c r="AI125" i="6"/>
  <c r="AL124" i="6"/>
  <c r="AJ124" i="6"/>
  <c r="AM123" i="6"/>
  <c r="AK123" i="6"/>
  <c r="AI123" i="6"/>
  <c r="AL122" i="6"/>
  <c r="AJ122" i="6"/>
  <c r="AM121" i="6"/>
  <c r="AK121" i="6"/>
  <c r="AI121" i="6"/>
  <c r="AL120" i="6"/>
  <c r="AJ120" i="6"/>
  <c r="AM119" i="6"/>
  <c r="AK119" i="6"/>
  <c r="AI119" i="6"/>
  <c r="AL118" i="6"/>
  <c r="AJ118" i="6"/>
  <c r="AM117" i="6"/>
  <c r="AK117" i="6"/>
  <c r="AI117" i="6"/>
  <c r="AL116" i="6"/>
  <c r="AJ116" i="6"/>
  <c r="AM115" i="6"/>
  <c r="AK115" i="6"/>
  <c r="AI115" i="6"/>
  <c r="AL114" i="6"/>
  <c r="AJ114" i="6"/>
  <c r="AM113" i="6"/>
  <c r="AK113" i="6"/>
  <c r="AI113" i="6"/>
  <c r="AL112" i="6"/>
  <c r="AJ112" i="6"/>
  <c r="AM111" i="6"/>
  <c r="AK111" i="6"/>
  <c r="AI111" i="6"/>
  <c r="AL110" i="6"/>
  <c r="AJ110" i="6"/>
  <c r="AM109" i="6"/>
  <c r="AK109" i="6"/>
  <c r="AI109" i="6"/>
  <c r="AL108" i="6"/>
  <c r="AJ108" i="6"/>
  <c r="AM107" i="6"/>
  <c r="AK107" i="6"/>
  <c r="AI107" i="6"/>
  <c r="AL106" i="6"/>
  <c r="AJ106" i="6"/>
  <c r="AM105" i="6"/>
  <c r="AK105" i="6"/>
  <c r="AI105" i="6"/>
  <c r="AL104" i="6"/>
  <c r="AJ104" i="6"/>
  <c r="AM103" i="6"/>
  <c r="AK103" i="6"/>
  <c r="AI103" i="6"/>
  <c r="AL102" i="6"/>
  <c r="AJ102" i="6"/>
  <c r="AM101" i="6"/>
  <c r="AK101" i="6"/>
  <c r="AI101" i="6"/>
  <c r="AL100" i="6"/>
  <c r="AJ100" i="6"/>
  <c r="AM99" i="6"/>
  <c r="AK99" i="6"/>
  <c r="AI99" i="6"/>
  <c r="AL98" i="6"/>
  <c r="AJ98" i="6"/>
  <c r="AM97" i="6"/>
  <c r="AK97" i="6"/>
  <c r="AI97" i="6"/>
  <c r="AL96" i="6"/>
  <c r="AJ96" i="6"/>
  <c r="AM95" i="6"/>
  <c r="AK95" i="6"/>
  <c r="AI95" i="6"/>
  <c r="AL94" i="6"/>
  <c r="AJ94" i="6"/>
  <c r="AM93" i="6"/>
  <c r="AK93" i="6"/>
  <c r="AI93" i="6"/>
  <c r="AL92" i="6"/>
  <c r="AJ92" i="6"/>
  <c r="AM91" i="6"/>
  <c r="AK91" i="6"/>
  <c r="AI91" i="6"/>
  <c r="AL90" i="6"/>
  <c r="AJ90" i="6"/>
  <c r="AM89" i="6"/>
  <c r="AK89" i="6"/>
  <c r="AI89" i="6"/>
  <c r="AL88" i="6"/>
  <c r="AJ88" i="6"/>
  <c r="AM87" i="6"/>
  <c r="AK87" i="6"/>
  <c r="AI87" i="6"/>
  <c r="AL86" i="6"/>
  <c r="AJ86" i="6"/>
  <c r="AM85" i="6"/>
  <c r="AK85" i="6"/>
  <c r="AI85" i="6"/>
  <c r="AL84" i="6"/>
  <c r="AJ84" i="6"/>
  <c r="AM83" i="6"/>
  <c r="AK83" i="6"/>
  <c r="AI83" i="6"/>
  <c r="AL82" i="6"/>
  <c r="AJ82" i="6"/>
  <c r="AM81" i="6"/>
  <c r="AK81" i="6"/>
  <c r="AI81" i="6"/>
  <c r="AL80" i="6"/>
  <c r="AJ80" i="6"/>
  <c r="AM79" i="6"/>
  <c r="AK79" i="6"/>
  <c r="AI79" i="6"/>
  <c r="AL78" i="6"/>
  <c r="AJ78" i="6"/>
  <c r="AJ95" i="6"/>
  <c r="AK94" i="6"/>
  <c r="AL93" i="6"/>
  <c r="AM92" i="6"/>
  <c r="AI92" i="6"/>
  <c r="AJ91" i="6"/>
  <c r="AK90" i="6"/>
  <c r="AL89" i="6"/>
  <c r="AM88" i="6"/>
  <c r="AI88" i="6"/>
  <c r="AJ87" i="6"/>
  <c r="AK86" i="6"/>
  <c r="AL85" i="6"/>
  <c r="AM84" i="6"/>
  <c r="AI84" i="6"/>
  <c r="AJ83" i="6"/>
  <c r="AK82" i="6"/>
  <c r="AL81" i="6"/>
  <c r="AM80" i="6"/>
  <c r="AI80" i="6"/>
  <c r="AJ79" i="6"/>
  <c r="AK78" i="6"/>
  <c r="AM77" i="6"/>
  <c r="AK77" i="6"/>
  <c r="AI77" i="6"/>
  <c r="AL76" i="6"/>
  <c r="AJ76" i="6"/>
  <c r="AM75" i="6"/>
  <c r="AK75" i="6"/>
  <c r="AI75" i="6"/>
  <c r="AL74" i="6"/>
  <c r="AJ74" i="6"/>
  <c r="AM73" i="6"/>
  <c r="AK73" i="6"/>
  <c r="AI73" i="6"/>
  <c r="AL72" i="6"/>
  <c r="AJ72" i="6"/>
  <c r="AM71" i="6"/>
  <c r="AK71" i="6"/>
  <c r="AI71" i="6"/>
  <c r="AL70" i="6"/>
  <c r="AJ70" i="6"/>
  <c r="AM69" i="6"/>
  <c r="AK69" i="6"/>
  <c r="AI69" i="6"/>
  <c r="AL68" i="6"/>
  <c r="AJ68" i="6"/>
  <c r="AM67" i="6"/>
  <c r="AK67" i="6"/>
  <c r="AI67" i="6"/>
  <c r="AL66" i="6"/>
  <c r="AJ66" i="6"/>
  <c r="AM65" i="6"/>
  <c r="AK65" i="6"/>
  <c r="AI65" i="6"/>
  <c r="AL64" i="6"/>
  <c r="AJ64" i="6"/>
  <c r="AM63" i="6"/>
  <c r="AK63" i="6"/>
  <c r="AI63" i="6"/>
  <c r="AL62" i="6"/>
  <c r="AJ62" i="6"/>
  <c r="AM61" i="6"/>
  <c r="AK61" i="6"/>
  <c r="AI61" i="6"/>
  <c r="AL60" i="6"/>
  <c r="AJ60" i="6"/>
  <c r="AM59" i="6"/>
  <c r="AK59" i="6"/>
  <c r="AI59" i="6"/>
  <c r="AL58" i="6"/>
  <c r="AJ58" i="6"/>
  <c r="AM57" i="6"/>
  <c r="AK57" i="6"/>
  <c r="AI57" i="6"/>
  <c r="AL56" i="6"/>
  <c r="AJ56" i="6"/>
  <c r="AM55" i="6"/>
  <c r="AK55" i="6"/>
  <c r="AI55" i="6"/>
  <c r="AL54" i="6"/>
  <c r="AJ54" i="6"/>
  <c r="AM53" i="6"/>
  <c r="AK53" i="6"/>
  <c r="AI53" i="6"/>
  <c r="AL52" i="6"/>
  <c r="AJ52" i="6"/>
  <c r="AM51" i="6"/>
  <c r="AK51" i="6"/>
  <c r="AI51" i="6"/>
  <c r="AL50" i="6"/>
  <c r="AJ50" i="6"/>
  <c r="AM49" i="6"/>
  <c r="AK49" i="6"/>
  <c r="AI49" i="6"/>
  <c r="AL48" i="6"/>
  <c r="AJ48" i="6"/>
  <c r="AM47" i="6"/>
  <c r="AK47" i="6"/>
  <c r="AI47" i="6"/>
  <c r="AL46" i="6"/>
  <c r="AJ46" i="6"/>
  <c r="AM44" i="6"/>
  <c r="AK44" i="6"/>
  <c r="AI44" i="6"/>
  <c r="AL43" i="6"/>
  <c r="AJ43" i="6"/>
  <c r="AM42" i="6"/>
  <c r="AK42" i="6"/>
  <c r="AI42" i="6"/>
  <c r="AL41" i="6"/>
  <c r="AJ41" i="6"/>
  <c r="AM40" i="6"/>
  <c r="AK40" i="6"/>
  <c r="AI40" i="6"/>
  <c r="AL39" i="6"/>
  <c r="AJ39" i="6"/>
  <c r="AM38" i="6"/>
  <c r="AK38" i="6"/>
  <c r="AI38" i="6"/>
  <c r="AL37" i="6"/>
  <c r="AJ37" i="6"/>
  <c r="AM36" i="6"/>
  <c r="AK36" i="6"/>
  <c r="AI36" i="6"/>
  <c r="AL35" i="6"/>
  <c r="AJ35" i="6"/>
  <c r="AM34" i="6"/>
  <c r="AK34" i="6"/>
  <c r="AI34" i="6"/>
  <c r="AL33" i="6"/>
  <c r="AJ33" i="6"/>
  <c r="AM32" i="6"/>
  <c r="AK32" i="6"/>
  <c r="AI32" i="6"/>
  <c r="AL31" i="6"/>
  <c r="AJ31" i="6"/>
  <c r="AM30" i="6"/>
  <c r="AK30" i="6"/>
  <c r="AI30" i="6"/>
  <c r="AL29" i="6"/>
  <c r="AJ29" i="6"/>
  <c r="AM28" i="6"/>
  <c r="AK28" i="6"/>
  <c r="AI28" i="6"/>
  <c r="AL27" i="6"/>
  <c r="AJ27" i="6"/>
  <c r="AM26" i="6"/>
  <c r="AK26" i="6"/>
  <c r="AI26" i="6"/>
  <c r="AL25" i="6"/>
  <c r="AJ25" i="6"/>
  <c r="AM24" i="6"/>
  <c r="AK24" i="6"/>
  <c r="AI24" i="6"/>
  <c r="AL23" i="6"/>
  <c r="AJ23" i="6"/>
  <c r="AK22" i="6"/>
  <c r="AI22" i="6"/>
  <c r="AJ21" i="6"/>
  <c r="AK20" i="6"/>
  <c r="AL19" i="6"/>
  <c r="AM18" i="6"/>
  <c r="AI18" i="6"/>
  <c r="AJ17" i="6"/>
  <c r="AK16" i="6"/>
  <c r="AJ15" i="6"/>
  <c r="AK14" i="6"/>
  <c r="AL13" i="6"/>
  <c r="AM12" i="6"/>
  <c r="AI12" i="6"/>
  <c r="AM10" i="6"/>
  <c r="AI10" i="6"/>
  <c r="AM94" i="6"/>
  <c r="AI94" i="6"/>
  <c r="AJ93" i="6"/>
  <c r="AK92" i="6"/>
  <c r="AL91" i="6"/>
  <c r="AM90" i="6"/>
  <c r="AI90" i="6"/>
  <c r="AJ89" i="6"/>
  <c r="AK88" i="6"/>
  <c r="AL87" i="6"/>
  <c r="AM86" i="6"/>
  <c r="AI86" i="6"/>
  <c r="AJ85" i="6"/>
  <c r="AK84" i="6"/>
  <c r="AL83" i="6"/>
  <c r="AM82" i="6"/>
  <c r="AI82" i="6"/>
  <c r="AJ81" i="6"/>
  <c r="AK80" i="6"/>
  <c r="AL79" i="6"/>
  <c r="AM78" i="6"/>
  <c r="AI78" i="6"/>
  <c r="AL77" i="6"/>
  <c r="AJ77" i="6"/>
  <c r="AM76" i="6"/>
  <c r="AK76" i="6"/>
  <c r="AI76" i="6"/>
  <c r="AL75" i="6"/>
  <c r="AJ75" i="6"/>
  <c r="AM74" i="6"/>
  <c r="AK74" i="6"/>
  <c r="AI74" i="6"/>
  <c r="AL73" i="6"/>
  <c r="AJ73" i="6"/>
  <c r="AM72" i="6"/>
  <c r="AK72" i="6"/>
  <c r="AI72" i="6"/>
  <c r="AL71" i="6"/>
  <c r="AJ71" i="6"/>
  <c r="AM70" i="6"/>
  <c r="AK70" i="6"/>
  <c r="AI70" i="6"/>
  <c r="AL69" i="6"/>
  <c r="AJ69" i="6"/>
  <c r="AM68" i="6"/>
  <c r="AK68" i="6"/>
  <c r="AI68" i="6"/>
  <c r="AL67" i="6"/>
  <c r="AJ67" i="6"/>
  <c r="AM66" i="6"/>
  <c r="AK66" i="6"/>
  <c r="AI66" i="6"/>
  <c r="AL65" i="6"/>
  <c r="AJ65" i="6"/>
  <c r="AM64" i="6"/>
  <c r="AK64" i="6"/>
  <c r="AI64" i="6"/>
  <c r="AL63" i="6"/>
  <c r="AJ63" i="6"/>
  <c r="AM62" i="6"/>
  <c r="AK62" i="6"/>
  <c r="AI62" i="6"/>
  <c r="AL61" i="6"/>
  <c r="AJ61" i="6"/>
  <c r="AM60" i="6"/>
  <c r="AK60" i="6"/>
  <c r="AI60" i="6"/>
  <c r="AL59" i="6"/>
  <c r="AJ59" i="6"/>
  <c r="AM58" i="6"/>
  <c r="AK58" i="6"/>
  <c r="AI58" i="6"/>
  <c r="AL57" i="6"/>
  <c r="AJ57" i="6"/>
  <c r="AM56" i="6"/>
  <c r="AK56" i="6"/>
  <c r="AI56" i="6"/>
  <c r="AL55" i="6"/>
  <c r="AJ55" i="6"/>
  <c r="AM54" i="6"/>
  <c r="AK54" i="6"/>
  <c r="AI54" i="6"/>
  <c r="AL53" i="6"/>
  <c r="AJ53" i="6"/>
  <c r="AM52" i="6"/>
  <c r="AK52" i="6"/>
  <c r="AI52" i="6"/>
  <c r="AL51" i="6"/>
  <c r="AJ51" i="6"/>
  <c r="AM50" i="6"/>
  <c r="AK50" i="6"/>
  <c r="AI50" i="6"/>
  <c r="AL49" i="6"/>
  <c r="AJ49" i="6"/>
  <c r="AM48" i="6"/>
  <c r="AK48" i="6"/>
  <c r="AI48" i="6"/>
  <c r="AL47" i="6"/>
  <c r="AJ47" i="6"/>
  <c r="AM46" i="6"/>
  <c r="AK46" i="6"/>
  <c r="AI46" i="6"/>
  <c r="AL44" i="6"/>
  <c r="AJ44" i="6"/>
  <c r="AM43" i="6"/>
  <c r="AK43" i="6"/>
  <c r="AI43" i="6"/>
  <c r="AL42" i="6"/>
  <c r="AJ42" i="6"/>
  <c r="AM41" i="6"/>
  <c r="AK41" i="6"/>
  <c r="AI41" i="6"/>
  <c r="AL40" i="6"/>
  <c r="AJ40" i="6"/>
  <c r="AM39" i="6"/>
  <c r="AK39" i="6"/>
  <c r="AI39" i="6"/>
  <c r="AL38" i="6"/>
  <c r="AJ38" i="6"/>
  <c r="AM37" i="6"/>
  <c r="AK37" i="6"/>
  <c r="AI37" i="6"/>
  <c r="AL36" i="6"/>
  <c r="AJ36" i="6"/>
  <c r="AM35" i="6"/>
  <c r="AK35" i="6"/>
  <c r="AI35" i="6"/>
  <c r="AL34" i="6"/>
  <c r="AJ34" i="6"/>
  <c r="AM33" i="6"/>
  <c r="AK33" i="6"/>
  <c r="AI33" i="6"/>
  <c r="AL32" i="6"/>
  <c r="AJ32" i="6"/>
  <c r="AM31" i="6"/>
  <c r="AK31" i="6"/>
  <c r="AI31" i="6"/>
  <c r="AL30" i="6"/>
  <c r="AJ30" i="6"/>
  <c r="AM29" i="6"/>
  <c r="AK29" i="6"/>
  <c r="AI29" i="6"/>
  <c r="AL28" i="6"/>
  <c r="AJ28" i="6"/>
  <c r="AM27" i="6"/>
  <c r="AK27" i="6"/>
  <c r="AI27" i="6"/>
  <c r="AL26" i="6"/>
  <c r="AJ26" i="6"/>
  <c r="AM25" i="6"/>
  <c r="AK25" i="6"/>
  <c r="AI25" i="6"/>
  <c r="AL24" i="6"/>
  <c r="AJ24" i="6"/>
  <c r="AM23" i="6"/>
  <c r="AK23" i="6"/>
  <c r="AI23" i="6"/>
  <c r="AL22" i="6"/>
  <c r="AJ22" i="6"/>
  <c r="AM21" i="6"/>
  <c r="AK21" i="6"/>
  <c r="AI21" i="6"/>
  <c r="AL20" i="6"/>
  <c r="AJ20" i="6"/>
  <c r="AM19" i="6"/>
  <c r="AK19" i="6"/>
  <c r="AI19" i="6"/>
  <c r="AL18" i="6"/>
  <c r="AJ18" i="6"/>
  <c r="AM17" i="6"/>
  <c r="AK17" i="6"/>
  <c r="AI17" i="6"/>
  <c r="AL16" i="6"/>
  <c r="AJ16" i="6"/>
  <c r="AM15" i="6"/>
  <c r="AK15" i="6"/>
  <c r="AI15" i="6"/>
  <c r="AL14" i="6"/>
  <c r="AJ14" i="6"/>
  <c r="AM13" i="6"/>
  <c r="AK13" i="6"/>
  <c r="AI13" i="6"/>
  <c r="AL12" i="6"/>
  <c r="AJ12" i="6"/>
  <c r="AM11" i="6"/>
  <c r="AK11" i="6"/>
  <c r="AI11" i="6"/>
  <c r="AL10" i="6"/>
  <c r="AJ10" i="6"/>
  <c r="AM22" i="6"/>
  <c r="AL21" i="6"/>
  <c r="AM20" i="6"/>
  <c r="AI20" i="6"/>
  <c r="AJ19" i="6"/>
  <c r="AK18" i="6"/>
  <c r="AL17" i="6"/>
  <c r="AM16" i="6"/>
  <c r="AI16" i="6"/>
  <c r="AL15" i="6"/>
  <c r="AM14" i="6"/>
  <c r="AI14" i="6"/>
  <c r="AJ13" i="6"/>
  <c r="AK12" i="6"/>
  <c r="AL11" i="6"/>
  <c r="AJ11" i="6"/>
  <c r="AK10" i="6"/>
  <c r="C261" i="6"/>
  <c r="L261" i="6" s="1"/>
  <c r="N261" i="6" s="1"/>
  <c r="C293" i="6"/>
  <c r="AE293" i="6" s="1"/>
  <c r="C325" i="6"/>
  <c r="AE325" i="6" s="1"/>
  <c r="C357" i="6"/>
  <c r="L357" i="6" s="1"/>
  <c r="N357" i="6" s="1"/>
  <c r="C126" i="6"/>
  <c r="AE126" i="6" s="1"/>
  <c r="C190" i="6"/>
  <c r="D190" i="6" s="1"/>
  <c r="C254" i="6"/>
  <c r="L254" i="6" s="1"/>
  <c r="N254" i="6" s="1"/>
  <c r="C318" i="6"/>
  <c r="D318" i="6" s="1"/>
  <c r="C382" i="6"/>
  <c r="D382" i="6" s="1"/>
  <c r="C127" i="6"/>
  <c r="D127" i="6" s="1"/>
  <c r="C191" i="6"/>
  <c r="AE191" i="6" s="1"/>
  <c r="C255" i="6"/>
  <c r="AE255" i="6" s="1"/>
  <c r="C335" i="6"/>
  <c r="L335" i="6" s="1"/>
  <c r="N335" i="6" s="1"/>
  <c r="C52" i="6"/>
  <c r="L52" i="6" s="1"/>
  <c r="N52" i="6" s="1"/>
  <c r="C30" i="6"/>
  <c r="AE30" i="6" s="1"/>
  <c r="C367" i="6"/>
  <c r="AD367" i="6" s="1"/>
  <c r="C303" i="6"/>
  <c r="D303" i="6" s="1"/>
  <c r="C271" i="6"/>
  <c r="AE271" i="6" s="1"/>
  <c r="C239" i="6"/>
  <c r="D239" i="6" s="1"/>
  <c r="C207" i="6"/>
  <c r="AD207" i="6" s="1"/>
  <c r="C175" i="6"/>
  <c r="D175" i="6" s="1"/>
  <c r="C143" i="6"/>
  <c r="D143" i="6" s="1"/>
  <c r="C111" i="6"/>
  <c r="AE111" i="6" s="1"/>
  <c r="C398" i="6"/>
  <c r="AE398" i="6" s="1"/>
  <c r="C366" i="6"/>
  <c r="AE366" i="6" s="1"/>
  <c r="C334" i="6"/>
  <c r="AD334" i="6" s="1"/>
  <c r="C302" i="6"/>
  <c r="AE302" i="6" s="1"/>
  <c r="C270" i="6"/>
  <c r="AE270" i="6" s="1"/>
  <c r="C238" i="6"/>
  <c r="AE238" i="6" s="1"/>
  <c r="C206" i="6"/>
  <c r="AE206" i="6" s="1"/>
  <c r="C174" i="6"/>
  <c r="AE174" i="6" s="1"/>
  <c r="C142" i="6"/>
  <c r="AE142" i="6" s="1"/>
  <c r="C397" i="6"/>
  <c r="L397" i="6" s="1"/>
  <c r="N397" i="6" s="1"/>
  <c r="C365" i="6"/>
  <c r="L365" i="6" s="1"/>
  <c r="N365" i="6" s="1"/>
  <c r="C349" i="6"/>
  <c r="AE349" i="6" s="1"/>
  <c r="C333" i="6"/>
  <c r="C317" i="6"/>
  <c r="AD317" i="6" s="1"/>
  <c r="C301" i="6"/>
  <c r="AE301" i="6" s="1"/>
  <c r="C285" i="6"/>
  <c r="E285" i="6" s="1"/>
  <c r="AI285" i="6" s="1"/>
  <c r="C269" i="6"/>
  <c r="AD269" i="6" s="1"/>
  <c r="C253" i="6"/>
  <c r="AE253" i="6" s="1"/>
  <c r="C237" i="6"/>
  <c r="L237" i="6" s="1"/>
  <c r="N237" i="6" s="1"/>
  <c r="C221" i="6"/>
  <c r="AE221" i="6" s="1"/>
  <c r="C205" i="6"/>
  <c r="L205" i="6" s="1"/>
  <c r="N205" i="6" s="1"/>
  <c r="C189" i="6"/>
  <c r="C173" i="6"/>
  <c r="AD173" i="6" s="1"/>
  <c r="C157" i="6"/>
  <c r="E157" i="6" s="1"/>
  <c r="C141" i="6"/>
  <c r="D141" i="6" s="1"/>
  <c r="C125" i="6"/>
  <c r="D125" i="6" s="1"/>
  <c r="C109" i="6"/>
  <c r="AD109" i="6" s="1"/>
  <c r="C93" i="6"/>
  <c r="AE93" i="6" s="1"/>
  <c r="C396" i="6"/>
  <c r="AD396" i="6" s="1"/>
  <c r="C380" i="6"/>
  <c r="D380" i="6" s="1"/>
  <c r="C364" i="6"/>
  <c r="AE364" i="6" s="1"/>
  <c r="C348" i="6"/>
  <c r="AE348" i="6" s="1"/>
  <c r="C332" i="6"/>
  <c r="AE332" i="6" s="1"/>
  <c r="C316" i="6"/>
  <c r="D316" i="6" s="1"/>
  <c r="C300" i="6"/>
  <c r="AE300" i="6" s="1"/>
  <c r="C284" i="6"/>
  <c r="AE284" i="6" s="1"/>
  <c r="C268" i="6"/>
  <c r="AE268" i="6" s="1"/>
  <c r="C252" i="6"/>
  <c r="AE252" i="6" s="1"/>
  <c r="C236" i="6"/>
  <c r="AE236" i="6" s="1"/>
  <c r="C220" i="6"/>
  <c r="AE220" i="6" s="1"/>
  <c r="C204" i="6"/>
  <c r="L204" i="6" s="1"/>
  <c r="N204" i="6" s="1"/>
  <c r="C188" i="6"/>
  <c r="AE188" i="6" s="1"/>
  <c r="C172" i="6"/>
  <c r="D172" i="6" s="1"/>
  <c r="C156" i="6"/>
  <c r="E156" i="6" s="1"/>
  <c r="C140" i="6"/>
  <c r="L140" i="6" s="1"/>
  <c r="N140" i="6" s="1"/>
  <c r="C124" i="6"/>
  <c r="AE124" i="6" s="1"/>
  <c r="C108" i="6"/>
  <c r="D108" i="6" s="1"/>
  <c r="C92" i="6"/>
  <c r="AE92" i="6" s="1"/>
  <c r="C76" i="6"/>
  <c r="D76" i="6" s="1"/>
  <c r="C81" i="6"/>
  <c r="AE81" i="6" s="1"/>
  <c r="C114" i="6"/>
  <c r="D114" i="6" s="1"/>
  <c r="C82" i="6"/>
  <c r="D82" i="6" s="1"/>
  <c r="C61" i="6"/>
  <c r="E61" i="6" s="1"/>
  <c r="C45" i="6"/>
  <c r="L45" i="6" s="1"/>
  <c r="N45" i="6" s="1"/>
  <c r="C400" i="6"/>
  <c r="L400" i="6" s="1"/>
  <c r="N400" i="6" s="1"/>
  <c r="C387" i="6"/>
  <c r="AE387" i="6" s="1"/>
  <c r="C371" i="6"/>
  <c r="AE371" i="6" s="1"/>
  <c r="C355" i="6"/>
  <c r="AE355" i="6" s="1"/>
  <c r="C339" i="6"/>
  <c r="L339" i="6" s="1"/>
  <c r="N339" i="6" s="1"/>
  <c r="C323" i="6"/>
  <c r="AE323" i="6" s="1"/>
  <c r="C307" i="6"/>
  <c r="AE307" i="6" s="1"/>
  <c r="C291" i="6"/>
  <c r="AE291" i="6" s="1"/>
  <c r="C275" i="6"/>
  <c r="AE275" i="6" s="1"/>
  <c r="C259" i="6"/>
  <c r="AE259" i="6" s="1"/>
  <c r="C243" i="6"/>
  <c r="L243" i="6" s="1"/>
  <c r="N243" i="6" s="1"/>
  <c r="C227" i="6"/>
  <c r="AD227" i="6" s="1"/>
  <c r="C211" i="6"/>
  <c r="L211" i="6" s="1"/>
  <c r="N211" i="6" s="1"/>
  <c r="C195" i="6"/>
  <c r="E195" i="6" s="1"/>
  <c r="C179" i="6"/>
  <c r="AE179" i="6" s="1"/>
  <c r="C163" i="6"/>
  <c r="AE163" i="6" s="1"/>
  <c r="C147" i="6"/>
  <c r="AE147" i="6" s="1"/>
  <c r="C131" i="6"/>
  <c r="AE131" i="6" s="1"/>
  <c r="C115" i="6"/>
  <c r="AD115" i="6" s="1"/>
  <c r="C99" i="6"/>
  <c r="AD99" i="6" s="1"/>
  <c r="C83" i="6"/>
  <c r="AD83" i="6" s="1"/>
  <c r="E349" i="6"/>
  <c r="E354" i="6"/>
  <c r="E130" i="6"/>
  <c r="E353" i="6"/>
  <c r="C319" i="6"/>
  <c r="AE319" i="6" s="1"/>
  <c r="C351" i="6"/>
  <c r="AD351" i="6" s="1"/>
  <c r="C383" i="6"/>
  <c r="D383" i="6" s="1"/>
  <c r="C63" i="6"/>
  <c r="AD63" i="6" s="1"/>
  <c r="C110" i="6"/>
  <c r="AE110" i="6" s="1"/>
  <c r="C27" i="6"/>
  <c r="AD27" i="6" s="1"/>
  <c r="C19" i="6"/>
  <c r="AE19" i="6" s="1"/>
  <c r="E192" i="6"/>
  <c r="E241" i="6"/>
  <c r="E96" i="6"/>
  <c r="E29" i="6"/>
  <c r="E288" i="6"/>
  <c r="E160" i="6"/>
  <c r="C373" i="6"/>
  <c r="C389" i="6"/>
  <c r="L389" i="6" s="1"/>
  <c r="N389" i="6" s="1"/>
  <c r="C402" i="6"/>
  <c r="AE402" i="6" s="1"/>
  <c r="C134" i="6"/>
  <c r="AE134" i="6" s="1"/>
  <c r="C150" i="6"/>
  <c r="AD150" i="6" s="1"/>
  <c r="C166" i="6"/>
  <c r="AE166" i="6" s="1"/>
  <c r="C182" i="6"/>
  <c r="C198" i="6"/>
  <c r="AE198" i="6" s="1"/>
  <c r="C214" i="6"/>
  <c r="AE214" i="6" s="1"/>
  <c r="C230" i="6"/>
  <c r="AE230" i="6" s="1"/>
  <c r="C246" i="6"/>
  <c r="AE246" i="6" s="1"/>
  <c r="C262" i="6"/>
  <c r="AE262" i="6" s="1"/>
  <c r="C278" i="6"/>
  <c r="AD278" i="6" s="1"/>
  <c r="C294" i="6"/>
  <c r="AE294" i="6" s="1"/>
  <c r="C310" i="6"/>
  <c r="AE310" i="6" s="1"/>
  <c r="C326" i="6"/>
  <c r="AE326" i="6" s="1"/>
  <c r="C342" i="6"/>
  <c r="AE342" i="6" s="1"/>
  <c r="C358" i="6"/>
  <c r="AE358" i="6" s="1"/>
  <c r="C374" i="6"/>
  <c r="AE374" i="6" s="1"/>
  <c r="C390" i="6"/>
  <c r="AE390" i="6" s="1"/>
  <c r="C87" i="6"/>
  <c r="AD87" i="6" s="1"/>
  <c r="C103" i="6"/>
  <c r="AD103" i="6" s="1"/>
  <c r="C119" i="6"/>
  <c r="AE119" i="6" s="1"/>
  <c r="C135" i="6"/>
  <c r="AD135" i="6" s="1"/>
  <c r="C151" i="6"/>
  <c r="AE151" i="6" s="1"/>
  <c r="C167" i="6"/>
  <c r="AD167" i="6" s="1"/>
  <c r="C183" i="6"/>
  <c r="AE183" i="6" s="1"/>
  <c r="C199" i="6"/>
  <c r="AD199" i="6" s="1"/>
  <c r="C215" i="6"/>
  <c r="C231" i="6"/>
  <c r="AD231" i="6" s="1"/>
  <c r="C247" i="6"/>
  <c r="C263" i="6"/>
  <c r="AD263" i="6" s="1"/>
  <c r="C279" i="6"/>
  <c r="AE279" i="6" s="1"/>
  <c r="C295" i="6"/>
  <c r="AD295" i="6" s="1"/>
  <c r="C311" i="6"/>
  <c r="AE311" i="6" s="1"/>
  <c r="C327" i="6"/>
  <c r="AD327" i="6" s="1"/>
  <c r="C343" i="6"/>
  <c r="AD343" i="6" s="1"/>
  <c r="C359" i="6"/>
  <c r="AD359" i="6" s="1"/>
  <c r="C375" i="6"/>
  <c r="AE375" i="6" s="1"/>
  <c r="C391" i="6"/>
  <c r="AD391" i="6" s="1"/>
  <c r="C404" i="6"/>
  <c r="AE404" i="6" s="1"/>
  <c r="C46" i="6"/>
  <c r="AE46" i="6" s="1"/>
  <c r="C13" i="6"/>
  <c r="AE13" i="6" s="1"/>
  <c r="C78" i="6"/>
  <c r="AE78" i="6" s="1"/>
  <c r="C43" i="6"/>
  <c r="AE43" i="6" s="1"/>
  <c r="C75" i="6"/>
  <c r="AD75" i="6" s="1"/>
  <c r="C36" i="6"/>
  <c r="AD36" i="6" s="1"/>
  <c r="E128" i="6"/>
  <c r="E64" i="6"/>
  <c r="D40" i="6"/>
  <c r="D10" i="6"/>
  <c r="C79" i="6"/>
  <c r="AD79" i="6" s="1"/>
  <c r="C54" i="6"/>
  <c r="AE54" i="6" s="1"/>
  <c r="C38" i="6"/>
  <c r="AE38" i="6" s="1"/>
  <c r="C21" i="6"/>
  <c r="AD21" i="6" s="1"/>
  <c r="C12" i="6"/>
  <c r="AE12" i="6" s="1"/>
  <c r="C94" i="6"/>
  <c r="AD94" i="6" s="1"/>
  <c r="C62" i="6"/>
  <c r="AE62" i="6" s="1"/>
  <c r="C51" i="6"/>
  <c r="AE51" i="6" s="1"/>
  <c r="C35" i="6"/>
  <c r="AD35" i="6" s="1"/>
  <c r="C18" i="6"/>
  <c r="AE18" i="6" s="1"/>
  <c r="C60" i="6"/>
  <c r="AD60" i="6" s="1"/>
  <c r="C44" i="6"/>
  <c r="AE44" i="6" s="1"/>
  <c r="C28" i="6"/>
  <c r="AE28" i="6" s="1"/>
  <c r="C11" i="6"/>
  <c r="AE11" i="6" s="1"/>
  <c r="E50" i="6"/>
  <c r="E17" i="6"/>
  <c r="E86" i="6"/>
  <c r="E47" i="6"/>
  <c r="F10" i="6"/>
  <c r="O10" i="6"/>
  <c r="P10" i="6" s="1"/>
  <c r="M10" i="6"/>
  <c r="D95" i="6"/>
  <c r="D350" i="6"/>
  <c r="D158" i="6"/>
  <c r="D274" i="6"/>
  <c r="D146" i="6"/>
  <c r="D369" i="6"/>
  <c r="D257" i="6"/>
  <c r="D177" i="6"/>
  <c r="D113" i="6"/>
  <c r="D368" i="6"/>
  <c r="D304" i="6"/>
  <c r="D240" i="6"/>
  <c r="D90" i="6"/>
  <c r="D49" i="6"/>
  <c r="E10" i="6"/>
  <c r="E16" i="6"/>
  <c r="G10" i="6"/>
  <c r="H10" i="6" s="1"/>
  <c r="AE399" i="6"/>
  <c r="AE377" i="6"/>
  <c r="AE363" i="6"/>
  <c r="AE347" i="6"/>
  <c r="AE315" i="6"/>
  <c r="AE313" i="6"/>
  <c r="AE305" i="6"/>
  <c r="AE299" i="6"/>
  <c r="AE283" i="6"/>
  <c r="AE281" i="6"/>
  <c r="AE277" i="6"/>
  <c r="AE249" i="6"/>
  <c r="AE245" i="6"/>
  <c r="AE241" i="6"/>
  <c r="AE235" i="6"/>
  <c r="AE219" i="6"/>
  <c r="AE217" i="6"/>
  <c r="AE197" i="6"/>
  <c r="AE185" i="6"/>
  <c r="AE177" i="6"/>
  <c r="AE171" i="6"/>
  <c r="AE388" i="6"/>
  <c r="AE378" i="6"/>
  <c r="AE376" i="6"/>
  <c r="AE368" i="6"/>
  <c r="AE354" i="6"/>
  <c r="AE352" i="6"/>
  <c r="AE350" i="6"/>
  <c r="AE346" i="6"/>
  <c r="AE344" i="6"/>
  <c r="AE338" i="6"/>
  <c r="AE324" i="6"/>
  <c r="AE314" i="6"/>
  <c r="AE312" i="6"/>
  <c r="AE308" i="6"/>
  <c r="AE304" i="6"/>
  <c r="AE282" i="6"/>
  <c r="AE280" i="6"/>
  <c r="AE274" i="6"/>
  <c r="AE260" i="6"/>
  <c r="AE250" i="6"/>
  <c r="AE248" i="6"/>
  <c r="AE240" i="6"/>
  <c r="AE218" i="6"/>
  <c r="AE216" i="6"/>
  <c r="AE210" i="6"/>
  <c r="AE196" i="6"/>
  <c r="AE192" i="6"/>
  <c r="AE186" i="6"/>
  <c r="AE180" i="6"/>
  <c r="AE160" i="6"/>
  <c r="AE158" i="6"/>
  <c r="AE154" i="6"/>
  <c r="AE146" i="6"/>
  <c r="AE133" i="6"/>
  <c r="AE121" i="6"/>
  <c r="AE117" i="6"/>
  <c r="AE113" i="6"/>
  <c r="AE107" i="6"/>
  <c r="AE97" i="6"/>
  <c r="AE95" i="6"/>
  <c r="AE91" i="6"/>
  <c r="AE89" i="6"/>
  <c r="AE65" i="6"/>
  <c r="AE53" i="6"/>
  <c r="AE49" i="6"/>
  <c r="AE47" i="6"/>
  <c r="AE29" i="6"/>
  <c r="AE17" i="6"/>
  <c r="AD399" i="6"/>
  <c r="AD377" i="6"/>
  <c r="AD369" i="6"/>
  <c r="AD363" i="6"/>
  <c r="AD353" i="6"/>
  <c r="AD347" i="6"/>
  <c r="AD315" i="6"/>
  <c r="AD313" i="6"/>
  <c r="AD305" i="6"/>
  <c r="AD299" i="6"/>
  <c r="AD281" i="6"/>
  <c r="AD277" i="6"/>
  <c r="AD251" i="6"/>
  <c r="AD249" i="6"/>
  <c r="AD245" i="6"/>
  <c r="AD241" i="6"/>
  <c r="AD235" i="6"/>
  <c r="AD219" i="6"/>
  <c r="AD217" i="6"/>
  <c r="AE136" i="6"/>
  <c r="AE132" i="6"/>
  <c r="AE130" i="6"/>
  <c r="AE128" i="6"/>
  <c r="AE120" i="6"/>
  <c r="AE96" i="6"/>
  <c r="AE90" i="6"/>
  <c r="AE86" i="6"/>
  <c r="AE72" i="6"/>
  <c r="AE68" i="6"/>
  <c r="AE64" i="6"/>
  <c r="AE50" i="6"/>
  <c r="AE42" i="6"/>
  <c r="AE40" i="6"/>
  <c r="AE32" i="6"/>
  <c r="AE16" i="6"/>
  <c r="AE10" i="6"/>
  <c r="AD388" i="6"/>
  <c r="AD386" i="6"/>
  <c r="AD378" i="6"/>
  <c r="AD376" i="6"/>
  <c r="AD368" i="6"/>
  <c r="AD350" i="6"/>
  <c r="AD346" i="6"/>
  <c r="AD344" i="6"/>
  <c r="AD338" i="6"/>
  <c r="AD324" i="6"/>
  <c r="AD314" i="6"/>
  <c r="AD312" i="6"/>
  <c r="AD308" i="6"/>
  <c r="AD304" i="6"/>
  <c r="AD290" i="6"/>
  <c r="AD282" i="6"/>
  <c r="AD280" i="6"/>
  <c r="AD274" i="6"/>
  <c r="AD266" i="6"/>
  <c r="AD260" i="6"/>
  <c r="AD258" i="6"/>
  <c r="AD250" i="6"/>
  <c r="AD248" i="6"/>
  <c r="AD240" i="6"/>
  <c r="AD222" i="6"/>
  <c r="AD218" i="6"/>
  <c r="AD216" i="6"/>
  <c r="AD210" i="6"/>
  <c r="AD201" i="6"/>
  <c r="AD197" i="6"/>
  <c r="AD193" i="6"/>
  <c r="AD185" i="6"/>
  <c r="AD177" i="6"/>
  <c r="AD171" i="6"/>
  <c r="AD161" i="6"/>
  <c r="AD149" i="6"/>
  <c r="AD145" i="6"/>
  <c r="AD133" i="6"/>
  <c r="AD121" i="6"/>
  <c r="AD117" i="6"/>
  <c r="AD113" i="6"/>
  <c r="AD107" i="6"/>
  <c r="AD95" i="6"/>
  <c r="AD91" i="6"/>
  <c r="AD89" i="6"/>
  <c r="AD67" i="6"/>
  <c r="AD65" i="6"/>
  <c r="AD55" i="6"/>
  <c r="AD53" i="6"/>
  <c r="AD49" i="6"/>
  <c r="AD47" i="6"/>
  <c r="AD41" i="6"/>
  <c r="AD29" i="6"/>
  <c r="AD17" i="6"/>
  <c r="AD196" i="6"/>
  <c r="AD194" i="6"/>
  <c r="AD192" i="6"/>
  <c r="AD186" i="6"/>
  <c r="AD180" i="6"/>
  <c r="AD168" i="6"/>
  <c r="AD160" i="6"/>
  <c r="AD158" i="6"/>
  <c r="AD154" i="6"/>
  <c r="AD152" i="6"/>
  <c r="AD148" i="6"/>
  <c r="AD146" i="6"/>
  <c r="AD132" i="6"/>
  <c r="AD130" i="6"/>
  <c r="AD128" i="6"/>
  <c r="AD96" i="6"/>
  <c r="AD90" i="6"/>
  <c r="AD86" i="6"/>
  <c r="AD68" i="6"/>
  <c r="AD64" i="6"/>
  <c r="AD50" i="6"/>
  <c r="AD40" i="6"/>
  <c r="AD26" i="6"/>
  <c r="AD16" i="6"/>
  <c r="AD10" i="6"/>
  <c r="C20" i="6"/>
  <c r="AE20" i="6" s="1"/>
  <c r="AE42" i="3"/>
  <c r="AE34" i="3"/>
  <c r="AE26" i="3"/>
  <c r="AE41" i="3"/>
  <c r="AE33" i="3"/>
  <c r="AE25" i="3"/>
  <c r="AE40" i="3"/>
  <c r="AE32" i="3"/>
  <c r="AE35" i="3"/>
  <c r="AE38" i="3"/>
  <c r="AE30" i="3"/>
  <c r="AE22" i="3"/>
  <c r="AE37" i="3"/>
  <c r="AE29" i="3"/>
  <c r="AE36" i="3"/>
  <c r="AE28" i="3"/>
  <c r="AE20" i="3"/>
  <c r="AE39" i="3"/>
  <c r="AE31" i="3"/>
  <c r="AE23" i="3"/>
  <c r="AE21" i="3"/>
  <c r="AE24" i="3"/>
  <c r="AE43" i="3"/>
  <c r="AE27" i="3"/>
  <c r="AE19" i="3"/>
  <c r="L29" i="6"/>
  <c r="N29" i="6" s="1"/>
  <c r="L71" i="6"/>
  <c r="N71" i="6" s="1"/>
  <c r="L50" i="6"/>
  <c r="N50" i="6" s="1"/>
  <c r="L34" i="6"/>
  <c r="N34" i="6" s="1"/>
  <c r="L17" i="6"/>
  <c r="N17" i="6" s="1"/>
  <c r="L118" i="6"/>
  <c r="N118" i="6" s="1"/>
  <c r="L86" i="6"/>
  <c r="N86" i="6" s="1"/>
  <c r="L69" i="6"/>
  <c r="N69" i="6" s="1"/>
  <c r="L47" i="6"/>
  <c r="N47" i="6" s="1"/>
  <c r="L31" i="6"/>
  <c r="N31" i="6" s="1"/>
  <c r="L40" i="6"/>
  <c r="N40" i="6" s="1"/>
  <c r="L16" i="6"/>
  <c r="N16" i="6" s="1"/>
  <c r="L49" i="6"/>
  <c r="N49" i="6" s="1"/>
  <c r="L90" i="6"/>
  <c r="N90" i="6" s="1"/>
  <c r="L64" i="6"/>
  <c r="N64" i="6" s="1"/>
  <c r="L96" i="6"/>
  <c r="N96" i="6" s="1"/>
  <c r="L128" i="6"/>
  <c r="N128" i="6" s="1"/>
  <c r="L160" i="6"/>
  <c r="N160" i="6" s="1"/>
  <c r="L192" i="6"/>
  <c r="N192" i="6" s="1"/>
  <c r="L224" i="6"/>
  <c r="N224" i="6" s="1"/>
  <c r="L240" i="6"/>
  <c r="N240" i="6" s="1"/>
  <c r="L272" i="6"/>
  <c r="N272" i="6" s="1"/>
  <c r="L304" i="6"/>
  <c r="N304" i="6" s="1"/>
  <c r="L320" i="6"/>
  <c r="N320" i="6" s="1"/>
  <c r="L368" i="6"/>
  <c r="N368" i="6" s="1"/>
  <c r="L113" i="6"/>
  <c r="N113" i="6" s="1"/>
  <c r="L177" i="6"/>
  <c r="N177" i="6" s="1"/>
  <c r="L241" i="6"/>
  <c r="N241" i="6" s="1"/>
  <c r="L305" i="6"/>
  <c r="N305" i="6" s="1"/>
  <c r="L369" i="6"/>
  <c r="N369" i="6" s="1"/>
  <c r="L385" i="6"/>
  <c r="N385" i="6" s="1"/>
  <c r="L146" i="6"/>
  <c r="N146" i="6" s="1"/>
  <c r="L210" i="6"/>
  <c r="N210" i="6" s="1"/>
  <c r="L274" i="6"/>
  <c r="N274" i="6" s="1"/>
  <c r="L338" i="6"/>
  <c r="N338" i="6" s="1"/>
  <c r="L147" i="6"/>
  <c r="N147" i="6" s="1"/>
  <c r="L158" i="6"/>
  <c r="N158" i="6" s="1"/>
  <c r="L318" i="6"/>
  <c r="N318" i="6" s="1"/>
  <c r="L350" i="6"/>
  <c r="N350" i="6" s="1"/>
  <c r="L95" i="6"/>
  <c r="N95" i="6" s="1"/>
  <c r="L127" i="6"/>
  <c r="N127" i="6" s="1"/>
  <c r="L175" i="6"/>
  <c r="N175" i="6" s="1"/>
  <c r="L399" i="6"/>
  <c r="N399" i="6" s="1"/>
  <c r="L70" i="6"/>
  <c r="N70" i="6" s="1"/>
  <c r="L15" i="6"/>
  <c r="N15" i="6" s="1"/>
  <c r="L106" i="6"/>
  <c r="N106" i="6" s="1"/>
  <c r="L120" i="6"/>
  <c r="N120" i="6" s="1"/>
  <c r="L168" i="6"/>
  <c r="N168" i="6" s="1"/>
  <c r="L216" i="6"/>
  <c r="N216" i="6" s="1"/>
  <c r="L248" i="6"/>
  <c r="N248" i="6" s="1"/>
  <c r="L280" i="6"/>
  <c r="N280" i="6" s="1"/>
  <c r="L312" i="6"/>
  <c r="N312" i="6" s="1"/>
  <c r="L344" i="6"/>
  <c r="N344" i="6" s="1"/>
  <c r="L376" i="6"/>
  <c r="N376" i="6" s="1"/>
  <c r="L89" i="6"/>
  <c r="N89" i="6" s="1"/>
  <c r="L121" i="6"/>
  <c r="N121" i="6" s="1"/>
  <c r="L153" i="6"/>
  <c r="N153" i="6" s="1"/>
  <c r="L185" i="6"/>
  <c r="N185" i="6" s="1"/>
  <c r="L217" i="6"/>
  <c r="N217" i="6" s="1"/>
  <c r="L249" i="6"/>
  <c r="N249" i="6" s="1"/>
  <c r="L281" i="6"/>
  <c r="N281" i="6" s="1"/>
  <c r="L313" i="6"/>
  <c r="N313" i="6" s="1"/>
  <c r="L345" i="6"/>
  <c r="N345" i="6" s="1"/>
  <c r="L377" i="6"/>
  <c r="N377" i="6" s="1"/>
  <c r="L405" i="6"/>
  <c r="N405" i="6" s="1"/>
  <c r="L154" i="6"/>
  <c r="N154" i="6" s="1"/>
  <c r="L186" i="6"/>
  <c r="N186" i="6" s="1"/>
  <c r="L218" i="6"/>
  <c r="N218" i="6" s="1"/>
  <c r="L250" i="6"/>
  <c r="N250" i="6" s="1"/>
  <c r="L282" i="6"/>
  <c r="N282" i="6" s="1"/>
  <c r="L314" i="6"/>
  <c r="N314" i="6" s="1"/>
  <c r="L346" i="6"/>
  <c r="N346" i="6" s="1"/>
  <c r="L378" i="6"/>
  <c r="N378" i="6" s="1"/>
  <c r="L91" i="6"/>
  <c r="N91" i="6" s="1"/>
  <c r="L107" i="6"/>
  <c r="N107" i="6" s="1"/>
  <c r="L171" i="6"/>
  <c r="N171" i="6" s="1"/>
  <c r="L219" i="6"/>
  <c r="N219" i="6" s="1"/>
  <c r="L235" i="6"/>
  <c r="N235" i="6" s="1"/>
  <c r="L251" i="6"/>
  <c r="N251" i="6" s="1"/>
  <c r="L299" i="6"/>
  <c r="N299" i="6" s="1"/>
  <c r="L347" i="6"/>
  <c r="N347" i="6" s="1"/>
  <c r="L363" i="6"/>
  <c r="N363" i="6" s="1"/>
  <c r="L53" i="6"/>
  <c r="N53" i="6" s="1"/>
  <c r="L65" i="6"/>
  <c r="N65" i="6" s="1"/>
  <c r="L68" i="6"/>
  <c r="N68" i="6" s="1"/>
  <c r="L132" i="6"/>
  <c r="N132" i="6" s="1"/>
  <c r="L180" i="6"/>
  <c r="N180" i="6" s="1"/>
  <c r="L196" i="6"/>
  <c r="N196" i="6" s="1"/>
  <c r="L260" i="6"/>
  <c r="N260" i="6" s="1"/>
  <c r="L308" i="6"/>
  <c r="N308" i="6" s="1"/>
  <c r="L324" i="6"/>
  <c r="N324" i="6" s="1"/>
  <c r="L388" i="6"/>
  <c r="N388" i="6" s="1"/>
  <c r="L117" i="6"/>
  <c r="N117" i="6" s="1"/>
  <c r="L133" i="6"/>
  <c r="N133" i="6" s="1"/>
  <c r="L197" i="6"/>
  <c r="N197" i="6" s="1"/>
  <c r="L245" i="6"/>
  <c r="N245" i="6" s="1"/>
  <c r="L277" i="6"/>
  <c r="N277" i="6" s="1"/>
  <c r="L199" i="6"/>
  <c r="N199" i="6" s="1"/>
  <c r="T43" i="6"/>
  <c r="Q44" i="6"/>
  <c r="AD45" i="3"/>
  <c r="AE44" i="3"/>
  <c r="S43" i="6"/>
  <c r="V34" i="6"/>
  <c r="L213" i="6" l="1"/>
  <c r="N213" i="6" s="1"/>
  <c r="L340" i="6"/>
  <c r="N340" i="6" s="1"/>
  <c r="L72" i="6"/>
  <c r="N72" i="6" s="1"/>
  <c r="L57" i="6"/>
  <c r="N57" i="6" s="1"/>
  <c r="L48" i="6"/>
  <c r="N48" i="6" s="1"/>
  <c r="L14" i="6"/>
  <c r="N14" i="6" s="1"/>
  <c r="L206" i="6"/>
  <c r="N206" i="6" s="1"/>
  <c r="L142" i="6"/>
  <c r="N142" i="6" s="1"/>
  <c r="L354" i="6"/>
  <c r="N354" i="6" s="1"/>
  <c r="L258" i="6"/>
  <c r="N258" i="6" s="1"/>
  <c r="L257" i="6"/>
  <c r="N257" i="6" s="1"/>
  <c r="L209" i="6"/>
  <c r="N209" i="6" s="1"/>
  <c r="L145" i="6"/>
  <c r="N145" i="6" s="1"/>
  <c r="AD102" i="6"/>
  <c r="AD37" i="6"/>
  <c r="AD59" i="6"/>
  <c r="AD322" i="6"/>
  <c r="AD362" i="6"/>
  <c r="AD370" i="6"/>
  <c r="AE14" i="6"/>
  <c r="AE22" i="6"/>
  <c r="AE84" i="6"/>
  <c r="AE98" i="6"/>
  <c r="AD223" i="6"/>
  <c r="AD331" i="6"/>
  <c r="AD385" i="6"/>
  <c r="AE39" i="6"/>
  <c r="AE57" i="6"/>
  <c r="AE129" i="6"/>
  <c r="AE170" i="6"/>
  <c r="AE184" i="6"/>
  <c r="AE200" i="6"/>
  <c r="AE224" i="6"/>
  <c r="AE320" i="6"/>
  <c r="E129" i="6"/>
  <c r="E320" i="6"/>
  <c r="E385" i="6"/>
  <c r="E226" i="6"/>
  <c r="D59" i="6"/>
  <c r="L325" i="6"/>
  <c r="N325" i="6" s="1"/>
  <c r="L236" i="6"/>
  <c r="N236" i="6" s="1"/>
  <c r="L19" i="6"/>
  <c r="N19" i="6" s="1"/>
  <c r="L173" i="6"/>
  <c r="N173" i="6" s="1"/>
  <c r="AD140" i="6"/>
  <c r="AE61" i="6"/>
  <c r="AE83" i="6"/>
  <c r="AE109" i="6"/>
  <c r="L59" i="6"/>
  <c r="N59" i="6" s="1"/>
  <c r="L134" i="6"/>
  <c r="N134" i="6" s="1"/>
  <c r="L309" i="6"/>
  <c r="N309" i="6" s="1"/>
  <c r="L85" i="6"/>
  <c r="N85" i="6" s="1"/>
  <c r="L356" i="6"/>
  <c r="N356" i="6" s="1"/>
  <c r="L292" i="6"/>
  <c r="N292" i="6" s="1"/>
  <c r="L164" i="6"/>
  <c r="N164" i="6" s="1"/>
  <c r="L84" i="6"/>
  <c r="N84" i="6" s="1"/>
  <c r="L331" i="6"/>
  <c r="N331" i="6" s="1"/>
  <c r="L267" i="6"/>
  <c r="N267" i="6" s="1"/>
  <c r="L203" i="6"/>
  <c r="N203" i="6" s="1"/>
  <c r="L362" i="6"/>
  <c r="N362" i="6" s="1"/>
  <c r="L266" i="6"/>
  <c r="N266" i="6" s="1"/>
  <c r="L234" i="6"/>
  <c r="N234" i="6" s="1"/>
  <c r="L202" i="6"/>
  <c r="N202" i="6" s="1"/>
  <c r="L170" i="6"/>
  <c r="N170" i="6" s="1"/>
  <c r="L138" i="6"/>
  <c r="N138" i="6" s="1"/>
  <c r="L297" i="6"/>
  <c r="N297" i="6" s="1"/>
  <c r="L265" i="6"/>
  <c r="N265" i="6" s="1"/>
  <c r="L201" i="6"/>
  <c r="N201" i="6" s="1"/>
  <c r="L169" i="6"/>
  <c r="N169" i="6" s="1"/>
  <c r="L137" i="6"/>
  <c r="N137" i="6" s="1"/>
  <c r="L105" i="6"/>
  <c r="N105" i="6" s="1"/>
  <c r="L392" i="6"/>
  <c r="N392" i="6" s="1"/>
  <c r="L328" i="6"/>
  <c r="N328" i="6" s="1"/>
  <c r="L296" i="6"/>
  <c r="N296" i="6" s="1"/>
  <c r="L264" i="6"/>
  <c r="N264" i="6" s="1"/>
  <c r="L232" i="6"/>
  <c r="N232" i="6" s="1"/>
  <c r="L200" i="6"/>
  <c r="N200" i="6" s="1"/>
  <c r="L136" i="6"/>
  <c r="N136" i="6" s="1"/>
  <c r="L88" i="6"/>
  <c r="N88" i="6" s="1"/>
  <c r="L41" i="6"/>
  <c r="N41" i="6" s="1"/>
  <c r="L32" i="6"/>
  <c r="N32" i="6" s="1"/>
  <c r="L39" i="6"/>
  <c r="N39" i="6" s="1"/>
  <c r="L22" i="6"/>
  <c r="N22" i="6" s="1"/>
  <c r="L191" i="6"/>
  <c r="N191" i="6" s="1"/>
  <c r="L143" i="6"/>
  <c r="N143" i="6" s="1"/>
  <c r="L301" i="6"/>
  <c r="N301" i="6" s="1"/>
  <c r="L364" i="6"/>
  <c r="N364" i="6" s="1"/>
  <c r="L108" i="6"/>
  <c r="N108" i="6" s="1"/>
  <c r="L275" i="6"/>
  <c r="N275" i="6" s="1"/>
  <c r="L370" i="6"/>
  <c r="N370" i="6" s="1"/>
  <c r="L226" i="6"/>
  <c r="N226" i="6" s="1"/>
  <c r="L178" i="6"/>
  <c r="N178" i="6" s="1"/>
  <c r="L403" i="6"/>
  <c r="N403" i="6" s="1"/>
  <c r="L129" i="6"/>
  <c r="N129" i="6" s="1"/>
  <c r="AD14" i="6"/>
  <c r="AD22" i="6"/>
  <c r="AD88" i="6"/>
  <c r="AD116" i="6"/>
  <c r="AD39" i="6"/>
  <c r="AD77" i="6"/>
  <c r="AD129" i="6"/>
  <c r="AD139" i="6"/>
  <c r="AD226" i="6"/>
  <c r="AD254" i="6"/>
  <c r="AD320" i="6"/>
  <c r="AD340" i="6"/>
  <c r="AD354" i="6"/>
  <c r="AE24" i="6"/>
  <c r="AE76" i="6"/>
  <c r="AE114" i="6"/>
  <c r="AD209" i="6"/>
  <c r="AD229" i="6"/>
  <c r="AD257" i="6"/>
  <c r="AD309" i="6"/>
  <c r="AE59" i="6"/>
  <c r="AE226" i="6"/>
  <c r="AE292" i="6"/>
  <c r="AE322" i="6"/>
  <c r="AE334" i="6"/>
  <c r="AE356" i="6"/>
  <c r="AE382" i="6"/>
  <c r="AE396" i="6"/>
  <c r="AE257" i="6"/>
  <c r="AE385" i="6"/>
  <c r="D208" i="6"/>
  <c r="D272" i="6"/>
  <c r="D336" i="6"/>
  <c r="D401" i="6"/>
  <c r="D145" i="6"/>
  <c r="D209" i="6"/>
  <c r="D337" i="6"/>
  <c r="D403" i="6"/>
  <c r="D178" i="6"/>
  <c r="D126" i="6"/>
  <c r="D271" i="6"/>
  <c r="AE87" i="6"/>
  <c r="D48" i="6"/>
  <c r="E184" i="6"/>
  <c r="AE36" i="6"/>
  <c r="AE150" i="6"/>
  <c r="L110" i="6"/>
  <c r="N110" i="6" s="1"/>
  <c r="L229" i="6"/>
  <c r="N229" i="6" s="1"/>
  <c r="L101" i="6"/>
  <c r="N101" i="6" s="1"/>
  <c r="L276" i="6"/>
  <c r="N276" i="6" s="1"/>
  <c r="L228" i="6"/>
  <c r="N228" i="6" s="1"/>
  <c r="L148" i="6"/>
  <c r="N148" i="6" s="1"/>
  <c r="L100" i="6"/>
  <c r="N100" i="6" s="1"/>
  <c r="L98" i="6"/>
  <c r="N98" i="6" s="1"/>
  <c r="L187" i="6"/>
  <c r="N187" i="6" s="1"/>
  <c r="L139" i="6"/>
  <c r="N139" i="6" s="1"/>
  <c r="L184" i="6"/>
  <c r="N184" i="6" s="1"/>
  <c r="L104" i="6"/>
  <c r="N104" i="6" s="1"/>
  <c r="L25" i="6"/>
  <c r="N25" i="6" s="1"/>
  <c r="L67" i="6"/>
  <c r="N67" i="6" s="1"/>
  <c r="L55" i="6"/>
  <c r="N55" i="6" s="1"/>
  <c r="L102" i="6"/>
  <c r="N102" i="6" s="1"/>
  <c r="L42" i="6"/>
  <c r="N42" i="6" s="1"/>
  <c r="L28" i="6"/>
  <c r="N28" i="6" s="1"/>
  <c r="L383" i="6"/>
  <c r="N383" i="6" s="1"/>
  <c r="L271" i="6"/>
  <c r="N271" i="6" s="1"/>
  <c r="L382" i="6"/>
  <c r="N382" i="6" s="1"/>
  <c r="L334" i="6"/>
  <c r="N334" i="6" s="1"/>
  <c r="L270" i="6"/>
  <c r="N270" i="6" s="1"/>
  <c r="L109" i="6"/>
  <c r="N109" i="6" s="1"/>
  <c r="L300" i="6"/>
  <c r="N300" i="6" s="1"/>
  <c r="L172" i="6"/>
  <c r="N172" i="6" s="1"/>
  <c r="L114" i="6"/>
  <c r="N114" i="6" s="1"/>
  <c r="L83" i="6"/>
  <c r="N83" i="6" s="1"/>
  <c r="L322" i="6"/>
  <c r="N322" i="6" s="1"/>
  <c r="L242" i="6"/>
  <c r="N242" i="6" s="1"/>
  <c r="L337" i="6"/>
  <c r="N337" i="6" s="1"/>
  <c r="L289" i="6"/>
  <c r="N289" i="6" s="1"/>
  <c r="L225" i="6"/>
  <c r="N225" i="6" s="1"/>
  <c r="L401" i="6"/>
  <c r="N401" i="6" s="1"/>
  <c r="L336" i="6"/>
  <c r="N336" i="6" s="1"/>
  <c r="L208" i="6"/>
  <c r="N208" i="6" s="1"/>
  <c r="L176" i="6"/>
  <c r="N176" i="6" s="1"/>
  <c r="L144" i="6"/>
  <c r="N144" i="6" s="1"/>
  <c r="L112" i="6"/>
  <c r="N112" i="6" s="1"/>
  <c r="L80" i="6"/>
  <c r="N80" i="6" s="1"/>
  <c r="L122" i="6"/>
  <c r="N122" i="6" s="1"/>
  <c r="L33" i="6"/>
  <c r="N33" i="6" s="1"/>
  <c r="L56" i="6"/>
  <c r="N56" i="6" s="1"/>
  <c r="AD48" i="6"/>
  <c r="AD56" i="6"/>
  <c r="AD106" i="6"/>
  <c r="AD120" i="6"/>
  <c r="AD162" i="6"/>
  <c r="AD176" i="6"/>
  <c r="AD184" i="6"/>
  <c r="AD15" i="6"/>
  <c r="AD25" i="6"/>
  <c r="AD71" i="6"/>
  <c r="AD85" i="6"/>
  <c r="AD101" i="6"/>
  <c r="AD143" i="6"/>
  <c r="AD147" i="6"/>
  <c r="AD155" i="6"/>
  <c r="AD181" i="6"/>
  <c r="AD187" i="6"/>
  <c r="AD206" i="6"/>
  <c r="AD214" i="6"/>
  <c r="AD232" i="6"/>
  <c r="AD244" i="6"/>
  <c r="AD256" i="6"/>
  <c r="AD276" i="6"/>
  <c r="AD392" i="6"/>
  <c r="AE48" i="6"/>
  <c r="AE88" i="6"/>
  <c r="AE118" i="6"/>
  <c r="AE122" i="6"/>
  <c r="AD213" i="6"/>
  <c r="AD289" i="6"/>
  <c r="AD341" i="6"/>
  <c r="AE41" i="6"/>
  <c r="AE55" i="6"/>
  <c r="AE213" i="6"/>
  <c r="E322" i="6"/>
  <c r="L46" i="6"/>
  <c r="N46" i="6" s="1"/>
  <c r="L262" i="6"/>
  <c r="N262" i="6" s="1"/>
  <c r="L36" i="6"/>
  <c r="N36" i="6" s="1"/>
  <c r="L367" i="6"/>
  <c r="N367" i="6" s="1"/>
  <c r="L319" i="6"/>
  <c r="N319" i="6" s="1"/>
  <c r="L207" i="6"/>
  <c r="N207" i="6" s="1"/>
  <c r="L398" i="6"/>
  <c r="N398" i="6" s="1"/>
  <c r="L126" i="6"/>
  <c r="N126" i="6" s="1"/>
  <c r="L333" i="6"/>
  <c r="N333" i="6" s="1"/>
  <c r="L269" i="6"/>
  <c r="N269" i="6" s="1"/>
  <c r="L141" i="6"/>
  <c r="N141" i="6" s="1"/>
  <c r="L396" i="6"/>
  <c r="N396" i="6" s="1"/>
  <c r="L332" i="6"/>
  <c r="N332" i="6" s="1"/>
  <c r="L268" i="6"/>
  <c r="N268" i="6" s="1"/>
  <c r="L76" i="6"/>
  <c r="N76" i="6" s="1"/>
  <c r="L61" i="6"/>
  <c r="N61" i="6" s="1"/>
  <c r="L371" i="6"/>
  <c r="N371" i="6" s="1"/>
  <c r="L307" i="6"/>
  <c r="N307" i="6" s="1"/>
  <c r="L179" i="6"/>
  <c r="N179" i="6" s="1"/>
  <c r="L115" i="6"/>
  <c r="N115" i="6" s="1"/>
  <c r="AD110" i="6"/>
  <c r="AD61" i="6"/>
  <c r="AD236" i="6"/>
  <c r="AD300" i="6"/>
  <c r="AD404" i="6"/>
  <c r="AD275" i="6"/>
  <c r="AD325" i="6"/>
  <c r="L18" i="6"/>
  <c r="N18" i="6" s="1"/>
  <c r="D55" i="6"/>
  <c r="L327" i="6"/>
  <c r="N327" i="6" s="1"/>
  <c r="L390" i="6"/>
  <c r="N390" i="6" s="1"/>
  <c r="L198" i="6"/>
  <c r="N198" i="6" s="1"/>
  <c r="L54" i="6"/>
  <c r="N54" i="6" s="1"/>
  <c r="L303" i="6"/>
  <c r="N303" i="6" s="1"/>
  <c r="L255" i="6"/>
  <c r="N255" i="6" s="1"/>
  <c r="L238" i="6"/>
  <c r="N238" i="6" s="1"/>
  <c r="L190" i="6"/>
  <c r="N190" i="6" s="1"/>
  <c r="AD18" i="6"/>
  <c r="AD220" i="6"/>
  <c r="AD238" i="6"/>
  <c r="AE94" i="6"/>
  <c r="AE115" i="6"/>
  <c r="E41" i="6"/>
  <c r="D213" i="6"/>
  <c r="L391" i="6"/>
  <c r="N391" i="6" s="1"/>
  <c r="L263" i="6"/>
  <c r="N263" i="6" s="1"/>
  <c r="L135" i="6"/>
  <c r="N135" i="6" s="1"/>
  <c r="L326" i="6"/>
  <c r="N326" i="6" s="1"/>
  <c r="L94" i="6"/>
  <c r="N94" i="6" s="1"/>
  <c r="AD44" i="6"/>
  <c r="AD188" i="6"/>
  <c r="I10" i="6"/>
  <c r="J10" i="6" s="1"/>
  <c r="L75" i="6"/>
  <c r="N75" i="6" s="1"/>
  <c r="L78" i="6"/>
  <c r="N78" i="6" s="1"/>
  <c r="L30" i="6"/>
  <c r="N30" i="6" s="1"/>
  <c r="L63" i="6"/>
  <c r="N63" i="6" s="1"/>
  <c r="L359" i="6"/>
  <c r="N359" i="6" s="1"/>
  <c r="L295" i="6"/>
  <c r="N295" i="6" s="1"/>
  <c r="L231" i="6"/>
  <c r="N231" i="6" s="1"/>
  <c r="L167" i="6"/>
  <c r="N167" i="6" s="1"/>
  <c r="L103" i="6"/>
  <c r="N103" i="6" s="1"/>
  <c r="L358" i="6"/>
  <c r="N358" i="6" s="1"/>
  <c r="L294" i="6"/>
  <c r="N294" i="6" s="1"/>
  <c r="L230" i="6"/>
  <c r="N230" i="6" s="1"/>
  <c r="L166" i="6"/>
  <c r="N166" i="6" s="1"/>
  <c r="L293" i="6"/>
  <c r="N293" i="6" s="1"/>
  <c r="L11" i="6"/>
  <c r="N11" i="6" s="1"/>
  <c r="L44" i="6"/>
  <c r="N44" i="6" s="1"/>
  <c r="L51" i="6"/>
  <c r="N51" i="6" s="1"/>
  <c r="L21" i="6"/>
  <c r="N21" i="6" s="1"/>
  <c r="L239" i="6"/>
  <c r="N239" i="6" s="1"/>
  <c r="L111" i="6"/>
  <c r="N111" i="6" s="1"/>
  <c r="L366" i="6"/>
  <c r="N366" i="6" s="1"/>
  <c r="L302" i="6"/>
  <c r="N302" i="6" s="1"/>
  <c r="L174" i="6"/>
  <c r="N174" i="6" s="1"/>
  <c r="L349" i="6"/>
  <c r="N349" i="6" s="1"/>
  <c r="L317" i="6"/>
  <c r="N317" i="6" s="1"/>
  <c r="L285" i="6"/>
  <c r="N285" i="6" s="1"/>
  <c r="L253" i="6"/>
  <c r="N253" i="6" s="1"/>
  <c r="L221" i="6"/>
  <c r="N221" i="6" s="1"/>
  <c r="L189" i="6"/>
  <c r="N189" i="6" s="1"/>
  <c r="L157" i="6"/>
  <c r="N157" i="6" s="1"/>
  <c r="L125" i="6"/>
  <c r="N125" i="6" s="1"/>
  <c r="L93" i="6"/>
  <c r="N93" i="6" s="1"/>
  <c r="L380" i="6"/>
  <c r="N380" i="6" s="1"/>
  <c r="L348" i="6"/>
  <c r="N348" i="6" s="1"/>
  <c r="L316" i="6"/>
  <c r="N316" i="6" s="1"/>
  <c r="L284" i="6"/>
  <c r="N284" i="6" s="1"/>
  <c r="L252" i="6"/>
  <c r="N252" i="6" s="1"/>
  <c r="L220" i="6"/>
  <c r="N220" i="6" s="1"/>
  <c r="L188" i="6"/>
  <c r="N188" i="6" s="1"/>
  <c r="L156" i="6"/>
  <c r="N156" i="6" s="1"/>
  <c r="L124" i="6"/>
  <c r="N124" i="6" s="1"/>
  <c r="L92" i="6"/>
  <c r="N92" i="6" s="1"/>
  <c r="L81" i="6"/>
  <c r="N81" i="6" s="1"/>
  <c r="L82" i="6"/>
  <c r="N82" i="6" s="1"/>
  <c r="L387" i="6"/>
  <c r="N387" i="6" s="1"/>
  <c r="L355" i="6"/>
  <c r="N355" i="6" s="1"/>
  <c r="L323" i="6"/>
  <c r="N323" i="6" s="1"/>
  <c r="L291" i="6"/>
  <c r="N291" i="6" s="1"/>
  <c r="L259" i="6"/>
  <c r="N259" i="6" s="1"/>
  <c r="L227" i="6"/>
  <c r="N227" i="6" s="1"/>
  <c r="L195" i="6"/>
  <c r="N195" i="6" s="1"/>
  <c r="L163" i="6"/>
  <c r="N163" i="6" s="1"/>
  <c r="L131" i="6"/>
  <c r="N131" i="6" s="1"/>
  <c r="L99" i="6"/>
  <c r="N99" i="6" s="1"/>
  <c r="AD30" i="6"/>
  <c r="AD54" i="6"/>
  <c r="AD174" i="6"/>
  <c r="AD190" i="6"/>
  <c r="AD111" i="6"/>
  <c r="AD127" i="6"/>
  <c r="AD131" i="6"/>
  <c r="AD195" i="6"/>
  <c r="AD302" i="6"/>
  <c r="AD291" i="6"/>
  <c r="AD108" i="6"/>
  <c r="AD126" i="6"/>
  <c r="AD172" i="6"/>
  <c r="AD13" i="6"/>
  <c r="AD179" i="6"/>
  <c r="AD268" i="6"/>
  <c r="AD382" i="6"/>
  <c r="AE108" i="6"/>
  <c r="AD271" i="6"/>
  <c r="AD301" i="6"/>
  <c r="AD307" i="6"/>
  <c r="AD311" i="6"/>
  <c r="AE143" i="6"/>
  <c r="AE367" i="6"/>
  <c r="D61" i="6"/>
  <c r="AE21" i="6"/>
  <c r="AE247" i="6"/>
  <c r="AD247" i="6"/>
  <c r="AE215" i="6"/>
  <c r="AD215" i="6"/>
  <c r="AD182" i="6"/>
  <c r="AE182" i="6"/>
  <c r="AE373" i="6"/>
  <c r="AD373" i="6"/>
  <c r="E70" i="6"/>
  <c r="AE70" i="6"/>
  <c r="E24" i="6"/>
  <c r="D24" i="6"/>
  <c r="D33" i="6"/>
  <c r="E33" i="6"/>
  <c r="E80" i="6"/>
  <c r="D80" i="6"/>
  <c r="AE80" i="6"/>
  <c r="E273" i="6"/>
  <c r="AD273" i="6"/>
  <c r="AE306" i="6"/>
  <c r="AD306" i="6"/>
  <c r="AE372" i="6"/>
  <c r="AD372" i="6"/>
  <c r="AE287" i="6"/>
  <c r="AD287" i="6"/>
  <c r="AE360" i="6"/>
  <c r="AD360" i="6"/>
  <c r="AE233" i="6"/>
  <c r="AD233" i="6"/>
  <c r="AE329" i="6"/>
  <c r="AD329" i="6"/>
  <c r="AE361" i="6"/>
  <c r="AD361" i="6"/>
  <c r="AE298" i="6"/>
  <c r="AD298" i="6"/>
  <c r="AE330" i="6"/>
  <c r="AD330" i="6"/>
  <c r="AE394" i="6"/>
  <c r="AD394" i="6"/>
  <c r="AE395" i="6"/>
  <c r="AD395" i="6"/>
  <c r="D386" i="6"/>
  <c r="AE386" i="6"/>
  <c r="D161" i="6"/>
  <c r="AE161" i="6"/>
  <c r="D194" i="6"/>
  <c r="E194" i="6"/>
  <c r="AE194" i="6"/>
  <c r="D352" i="6"/>
  <c r="E352" i="6"/>
  <c r="E152" i="6"/>
  <c r="AE152" i="6"/>
  <c r="E74" i="6"/>
  <c r="AE74" i="6"/>
  <c r="E58" i="6"/>
  <c r="AE58" i="6"/>
  <c r="E73" i="6"/>
  <c r="AE73" i="6"/>
  <c r="E26" i="6"/>
  <c r="D26" i="6"/>
  <c r="AE26" i="6"/>
  <c r="D288" i="6"/>
  <c r="AE288" i="6"/>
  <c r="AD288" i="6"/>
  <c r="E222" i="6"/>
  <c r="AE222" i="6"/>
  <c r="L43" i="6"/>
  <c r="N43" i="6" s="1"/>
  <c r="L13" i="6"/>
  <c r="N13" i="6" s="1"/>
  <c r="L404" i="6"/>
  <c r="N404" i="6" s="1"/>
  <c r="L375" i="6"/>
  <c r="N375" i="6" s="1"/>
  <c r="L343" i="6"/>
  <c r="N343" i="6" s="1"/>
  <c r="L311" i="6"/>
  <c r="N311" i="6" s="1"/>
  <c r="L279" i="6"/>
  <c r="N279" i="6" s="1"/>
  <c r="L247" i="6"/>
  <c r="N247" i="6" s="1"/>
  <c r="L215" i="6"/>
  <c r="N215" i="6" s="1"/>
  <c r="L183" i="6"/>
  <c r="N183" i="6" s="1"/>
  <c r="L151" i="6"/>
  <c r="N151" i="6" s="1"/>
  <c r="L119" i="6"/>
  <c r="N119" i="6" s="1"/>
  <c r="L87" i="6"/>
  <c r="N87" i="6" s="1"/>
  <c r="L374" i="6"/>
  <c r="N374" i="6" s="1"/>
  <c r="L342" i="6"/>
  <c r="N342" i="6" s="1"/>
  <c r="L310" i="6"/>
  <c r="N310" i="6" s="1"/>
  <c r="L278" i="6"/>
  <c r="N278" i="6" s="1"/>
  <c r="L246" i="6"/>
  <c r="N246" i="6" s="1"/>
  <c r="L214" i="6"/>
  <c r="N214" i="6" s="1"/>
  <c r="L182" i="6"/>
  <c r="N182" i="6" s="1"/>
  <c r="L150" i="6"/>
  <c r="N150" i="6" s="1"/>
  <c r="L402" i="6"/>
  <c r="N402" i="6" s="1"/>
  <c r="L373" i="6"/>
  <c r="N373" i="6" s="1"/>
  <c r="L341" i="6"/>
  <c r="N341" i="6" s="1"/>
  <c r="L181" i="6"/>
  <c r="N181" i="6" s="1"/>
  <c r="L149" i="6"/>
  <c r="N149" i="6" s="1"/>
  <c r="L372" i="6"/>
  <c r="N372" i="6" s="1"/>
  <c r="L244" i="6"/>
  <c r="N244" i="6" s="1"/>
  <c r="L212" i="6"/>
  <c r="N212" i="6" s="1"/>
  <c r="L116" i="6"/>
  <c r="N116" i="6" s="1"/>
  <c r="L66" i="6"/>
  <c r="N66" i="6" s="1"/>
  <c r="L37" i="6"/>
  <c r="N37" i="6" s="1"/>
  <c r="L379" i="6"/>
  <c r="N379" i="6" s="1"/>
  <c r="L283" i="6"/>
  <c r="N283" i="6" s="1"/>
  <c r="L155" i="6"/>
  <c r="N155" i="6" s="1"/>
  <c r="L123" i="6"/>
  <c r="N123" i="6" s="1"/>
  <c r="L152" i="6"/>
  <c r="N152" i="6" s="1"/>
  <c r="L73" i="6"/>
  <c r="N73" i="6" s="1"/>
  <c r="L74" i="6"/>
  <c r="N74" i="6" s="1"/>
  <c r="L23" i="6"/>
  <c r="N23" i="6" s="1"/>
  <c r="L26" i="6"/>
  <c r="N26" i="6" s="1"/>
  <c r="L58" i="6"/>
  <c r="N58" i="6" s="1"/>
  <c r="O11" i="6"/>
  <c r="P11" i="6" s="1"/>
  <c r="L287" i="6"/>
  <c r="N287" i="6" s="1"/>
  <c r="L223" i="6"/>
  <c r="N223" i="6" s="1"/>
  <c r="L159" i="6"/>
  <c r="N159" i="6" s="1"/>
  <c r="L286" i="6"/>
  <c r="N286" i="6" s="1"/>
  <c r="L222" i="6"/>
  <c r="N222" i="6" s="1"/>
  <c r="L386" i="6"/>
  <c r="N386" i="6" s="1"/>
  <c r="L194" i="6"/>
  <c r="N194" i="6" s="1"/>
  <c r="L130" i="6"/>
  <c r="N130" i="6" s="1"/>
  <c r="L353" i="6"/>
  <c r="N353" i="6" s="1"/>
  <c r="L321" i="6"/>
  <c r="N321" i="6" s="1"/>
  <c r="L193" i="6"/>
  <c r="N193" i="6" s="1"/>
  <c r="L161" i="6"/>
  <c r="N161" i="6" s="1"/>
  <c r="L97" i="6"/>
  <c r="N97" i="6" s="1"/>
  <c r="L384" i="6"/>
  <c r="N384" i="6" s="1"/>
  <c r="L352" i="6"/>
  <c r="N352" i="6" s="1"/>
  <c r="L288" i="6"/>
  <c r="N288" i="6" s="1"/>
  <c r="L256" i="6"/>
  <c r="N256" i="6" s="1"/>
  <c r="AD24" i="6"/>
  <c r="AD34" i="6"/>
  <c r="AD42" i="6"/>
  <c r="AD58" i="6"/>
  <c r="AD66" i="6"/>
  <c r="AD70" i="6"/>
  <c r="AD74" i="6"/>
  <c r="AD100" i="6"/>
  <c r="AD104" i="6"/>
  <c r="AD112" i="6"/>
  <c r="AD138" i="6"/>
  <c r="AD144" i="6"/>
  <c r="AD164" i="6"/>
  <c r="AD178" i="6"/>
  <c r="AD203" i="6"/>
  <c r="AD23" i="6"/>
  <c r="AD33" i="6"/>
  <c r="AD43" i="6"/>
  <c r="AD69" i="6"/>
  <c r="AD73" i="6"/>
  <c r="AD97" i="6"/>
  <c r="AD105" i="6"/>
  <c r="AD119" i="6"/>
  <c r="AD123" i="6"/>
  <c r="AD137" i="6"/>
  <c r="AD151" i="6"/>
  <c r="AD159" i="6"/>
  <c r="AD169" i="6"/>
  <c r="AD183" i="6"/>
  <c r="AD202" i="6"/>
  <c r="AD208" i="6"/>
  <c r="AD212" i="6"/>
  <c r="AD228" i="6"/>
  <c r="AD234" i="6"/>
  <c r="AD242" i="6"/>
  <c r="AD264" i="6"/>
  <c r="AD286" i="6"/>
  <c r="AD296" i="6"/>
  <c r="AD328" i="6"/>
  <c r="AD342" i="6"/>
  <c r="AD352" i="6"/>
  <c r="AE145" i="6"/>
  <c r="AD265" i="6"/>
  <c r="AD279" i="6"/>
  <c r="AE69" i="6"/>
  <c r="AE278" i="6"/>
  <c r="AE267" i="6"/>
  <c r="AE343" i="6"/>
  <c r="AE353" i="6"/>
  <c r="D69" i="6"/>
  <c r="D222" i="6"/>
  <c r="E97" i="6"/>
  <c r="E161" i="6"/>
  <c r="E386" i="6"/>
  <c r="AE211" i="6"/>
  <c r="AD211" i="6"/>
  <c r="AE243" i="6"/>
  <c r="AD243" i="6"/>
  <c r="AE339" i="6"/>
  <c r="AD339" i="6"/>
  <c r="D400" i="6"/>
  <c r="AD400" i="6"/>
  <c r="D140" i="6"/>
  <c r="AE140" i="6"/>
  <c r="D204" i="6"/>
  <c r="AE204" i="6"/>
  <c r="AE173" i="6"/>
  <c r="D173" i="6"/>
  <c r="D205" i="6"/>
  <c r="AE205" i="6"/>
  <c r="D237" i="6"/>
  <c r="AE237" i="6"/>
  <c r="AD237" i="6"/>
  <c r="AE365" i="6"/>
  <c r="AD365" i="6"/>
  <c r="AD52" i="6"/>
  <c r="AE52" i="6"/>
  <c r="AE335" i="6"/>
  <c r="AD335" i="6"/>
  <c r="AE261" i="6"/>
  <c r="AD261" i="6"/>
  <c r="AD76" i="6"/>
  <c r="AD114" i="6"/>
  <c r="AD142" i="6"/>
  <c r="AD11" i="6"/>
  <c r="AD51" i="6"/>
  <c r="AD191" i="6"/>
  <c r="AD205" i="6"/>
  <c r="AD204" i="6"/>
  <c r="AD246" i="6"/>
  <c r="AD270" i="6"/>
  <c r="AD310" i="6"/>
  <c r="AD332" i="6"/>
  <c r="AD364" i="6"/>
  <c r="AD374" i="6"/>
  <c r="AD398" i="6"/>
  <c r="AD402" i="6"/>
  <c r="AD371" i="6"/>
  <c r="AE27" i="6"/>
  <c r="AE172" i="6"/>
  <c r="AE400" i="6"/>
  <c r="D301" i="6"/>
  <c r="AE82" i="6"/>
  <c r="AE35" i="6"/>
  <c r="AE227" i="6"/>
  <c r="D73" i="6"/>
  <c r="AD375" i="6"/>
  <c r="D371" i="6"/>
  <c r="D365" i="6"/>
  <c r="D152" i="6"/>
  <c r="AD92" i="6"/>
  <c r="AD124" i="6"/>
  <c r="AD19" i="6"/>
  <c r="AD175" i="6"/>
  <c r="AD318" i="6"/>
  <c r="AD348" i="6"/>
  <c r="AD366" i="6"/>
  <c r="AD239" i="6"/>
  <c r="AD323" i="6"/>
  <c r="AD355" i="6"/>
  <c r="AE99" i="6"/>
  <c r="D74" i="6"/>
  <c r="D290" i="6"/>
  <c r="E290" i="6"/>
  <c r="AE290" i="6"/>
  <c r="D162" i="6"/>
  <c r="E162" i="6"/>
  <c r="D321" i="6"/>
  <c r="E321" i="6"/>
  <c r="AI321" i="6" s="1"/>
  <c r="D384" i="6"/>
  <c r="AE384" i="6"/>
  <c r="D256" i="6"/>
  <c r="E256" i="6"/>
  <c r="D34" i="6"/>
  <c r="E34" i="6"/>
  <c r="E118" i="6"/>
  <c r="D118" i="6"/>
  <c r="D31" i="6"/>
  <c r="E31" i="6"/>
  <c r="E56" i="6"/>
  <c r="D56" i="6"/>
  <c r="D77" i="6"/>
  <c r="E77" i="6"/>
  <c r="E122" i="6"/>
  <c r="D122" i="6"/>
  <c r="E112" i="6"/>
  <c r="D112" i="6"/>
  <c r="E176" i="6"/>
  <c r="D176" i="6"/>
  <c r="E272" i="6"/>
  <c r="AE272" i="6"/>
  <c r="E336" i="6"/>
  <c r="AE336" i="6"/>
  <c r="D273" i="6"/>
  <c r="AE273" i="6"/>
  <c r="E337" i="6"/>
  <c r="AE337" i="6"/>
  <c r="E403" i="6"/>
  <c r="AE403" i="6"/>
  <c r="E381" i="6"/>
  <c r="D381" i="6"/>
  <c r="E286" i="6"/>
  <c r="AE286" i="6"/>
  <c r="D258" i="6"/>
  <c r="AE258" i="6"/>
  <c r="E289" i="6"/>
  <c r="D289" i="6"/>
  <c r="E225" i="6"/>
  <c r="D225" i="6"/>
  <c r="AE225" i="6"/>
  <c r="D224" i="6"/>
  <c r="E224" i="6"/>
  <c r="E15" i="6"/>
  <c r="D15" i="6"/>
  <c r="E102" i="6"/>
  <c r="D102" i="6"/>
  <c r="AD319" i="6"/>
  <c r="AD379" i="6"/>
  <c r="AD383" i="6"/>
  <c r="AD401" i="6"/>
  <c r="AE31" i="6"/>
  <c r="AE71" i="6"/>
  <c r="AE77" i="6"/>
  <c r="AE144" i="6"/>
  <c r="AE162" i="6"/>
  <c r="AE178" i="6"/>
  <c r="AE208" i="6"/>
  <c r="AE193" i="6"/>
  <c r="AE209" i="6"/>
  <c r="AE383" i="6"/>
  <c r="AE401" i="6"/>
  <c r="D71" i="6"/>
  <c r="D144" i="6"/>
  <c r="E384" i="6"/>
  <c r="E193" i="6"/>
  <c r="D269" i="6"/>
  <c r="AE269" i="6"/>
  <c r="D333" i="6"/>
  <c r="D207" i="6"/>
  <c r="AE207" i="6"/>
  <c r="D254" i="6"/>
  <c r="AE254" i="6"/>
  <c r="D42" i="6"/>
  <c r="E88" i="6"/>
  <c r="AD28" i="6"/>
  <c r="AD163" i="6"/>
  <c r="AD284" i="6"/>
  <c r="AD255" i="6"/>
  <c r="AD259" i="6"/>
  <c r="AD303" i="6"/>
  <c r="AE316" i="6"/>
  <c r="AE380" i="6"/>
  <c r="AE317" i="6"/>
  <c r="D252" i="6"/>
  <c r="D70" i="6"/>
  <c r="E187" i="6"/>
  <c r="D187" i="6"/>
  <c r="E23" i="6"/>
  <c r="D23" i="6"/>
  <c r="AD82" i="6"/>
  <c r="AD156" i="6"/>
  <c r="AD81" i="6"/>
  <c r="AD93" i="6"/>
  <c r="AD125" i="6"/>
  <c r="AD157" i="6"/>
  <c r="AD252" i="6"/>
  <c r="AD316" i="6"/>
  <c r="AD380" i="6"/>
  <c r="AE157" i="6"/>
  <c r="AD221" i="6"/>
  <c r="AD253" i="6"/>
  <c r="AD285" i="6"/>
  <c r="AD293" i="6"/>
  <c r="AE125" i="6"/>
  <c r="AE156" i="6"/>
  <c r="E148" i="6"/>
  <c r="D148" i="6"/>
  <c r="E221" i="6"/>
  <c r="E85" i="6"/>
  <c r="D85" i="6"/>
  <c r="E315" i="6"/>
  <c r="D315" i="6"/>
  <c r="E323" i="6"/>
  <c r="E66" i="6"/>
  <c r="D66" i="6"/>
  <c r="E276" i="6"/>
  <c r="D276" i="6"/>
  <c r="AD349" i="6"/>
  <c r="AD387" i="6"/>
  <c r="AD397" i="6"/>
  <c r="AE127" i="6"/>
  <c r="AE190" i="6"/>
  <c r="AE318" i="6"/>
  <c r="AE175" i="6"/>
  <c r="AE195" i="6"/>
  <c r="AE239" i="6"/>
  <c r="AE303" i="6"/>
  <c r="AE397" i="6"/>
  <c r="E82" i="6"/>
  <c r="D39" i="6"/>
  <c r="D22" i="6"/>
  <c r="D14" i="6"/>
  <c r="D159" i="6"/>
  <c r="E159" i="6"/>
  <c r="E149" i="6"/>
  <c r="D149" i="6"/>
  <c r="E212" i="6"/>
  <c r="D212" i="6"/>
  <c r="E379" i="6"/>
  <c r="D379" i="6"/>
  <c r="E123" i="6"/>
  <c r="D123" i="6"/>
  <c r="E168" i="6"/>
  <c r="D168" i="6"/>
  <c r="E104" i="6"/>
  <c r="D104" i="6"/>
  <c r="E106" i="6"/>
  <c r="D106" i="6"/>
  <c r="E25" i="6"/>
  <c r="D25" i="6"/>
  <c r="E67" i="6"/>
  <c r="D67" i="6"/>
  <c r="D242" i="6"/>
  <c r="E242" i="6"/>
  <c r="D306" i="6"/>
  <c r="E306" i="6"/>
  <c r="D370" i="6"/>
  <c r="E370" i="6"/>
  <c r="E155" i="6"/>
  <c r="D155" i="6"/>
  <c r="E283" i="6"/>
  <c r="D283" i="6"/>
  <c r="E37" i="6"/>
  <c r="D37" i="6"/>
  <c r="E116" i="6"/>
  <c r="D116" i="6"/>
  <c r="E244" i="6"/>
  <c r="D244" i="6"/>
  <c r="E372" i="6"/>
  <c r="D372" i="6"/>
  <c r="E181" i="6"/>
  <c r="D181" i="6"/>
  <c r="D287" i="6"/>
  <c r="E287" i="6"/>
  <c r="E232" i="6"/>
  <c r="D232" i="6"/>
  <c r="E264" i="6"/>
  <c r="D264" i="6"/>
  <c r="E296" i="6"/>
  <c r="D296" i="6"/>
  <c r="E328" i="6"/>
  <c r="D328" i="6"/>
  <c r="E360" i="6"/>
  <c r="D360" i="6"/>
  <c r="E392" i="6"/>
  <c r="D392" i="6"/>
  <c r="D105" i="6"/>
  <c r="E105" i="6"/>
  <c r="D137" i="6"/>
  <c r="E137" i="6"/>
  <c r="D169" i="6"/>
  <c r="E169" i="6"/>
  <c r="D201" i="6"/>
  <c r="E201" i="6"/>
  <c r="E233" i="6"/>
  <c r="D233" i="6"/>
  <c r="E265" i="6"/>
  <c r="D265" i="6"/>
  <c r="E297" i="6"/>
  <c r="D297" i="6"/>
  <c r="D329" i="6"/>
  <c r="E329" i="6"/>
  <c r="E361" i="6"/>
  <c r="D361" i="6"/>
  <c r="D393" i="6"/>
  <c r="E393" i="6"/>
  <c r="E138" i="6"/>
  <c r="D138" i="6"/>
  <c r="D170" i="6"/>
  <c r="E170" i="6"/>
  <c r="E202" i="6"/>
  <c r="D202" i="6"/>
  <c r="D234" i="6"/>
  <c r="E234" i="6"/>
  <c r="E266" i="6"/>
  <c r="D266" i="6"/>
  <c r="D298" i="6"/>
  <c r="E298" i="6"/>
  <c r="E330" i="6"/>
  <c r="D330" i="6"/>
  <c r="D362" i="6"/>
  <c r="E362" i="6"/>
  <c r="E394" i="6"/>
  <c r="D394" i="6"/>
  <c r="E139" i="6"/>
  <c r="D139" i="6"/>
  <c r="E203" i="6"/>
  <c r="D203" i="6"/>
  <c r="E267" i="6"/>
  <c r="D267" i="6"/>
  <c r="E331" i="6"/>
  <c r="D331" i="6"/>
  <c r="E395" i="6"/>
  <c r="D395" i="6"/>
  <c r="E98" i="6"/>
  <c r="D98" i="6"/>
  <c r="E100" i="6"/>
  <c r="D100" i="6"/>
  <c r="E164" i="6"/>
  <c r="D164" i="6"/>
  <c r="E228" i="6"/>
  <c r="D228" i="6"/>
  <c r="E292" i="6"/>
  <c r="D292" i="6"/>
  <c r="E356" i="6"/>
  <c r="D356" i="6"/>
  <c r="E101" i="6"/>
  <c r="D101" i="6"/>
  <c r="E165" i="6"/>
  <c r="D165" i="6"/>
  <c r="E229" i="6"/>
  <c r="D229" i="6"/>
  <c r="E341" i="6"/>
  <c r="D341" i="6"/>
  <c r="D223" i="6"/>
  <c r="E223" i="6"/>
  <c r="E309" i="6"/>
  <c r="D309" i="6"/>
  <c r="E340" i="6"/>
  <c r="D340" i="6"/>
  <c r="E84" i="6"/>
  <c r="D84" i="6"/>
  <c r="E251" i="6"/>
  <c r="D251" i="6"/>
  <c r="E200" i="6"/>
  <c r="D200" i="6"/>
  <c r="E136" i="6"/>
  <c r="D136" i="6"/>
  <c r="E72" i="6"/>
  <c r="D72" i="6"/>
  <c r="E57" i="6"/>
  <c r="D57" i="6"/>
  <c r="E32" i="6"/>
  <c r="D32" i="6"/>
  <c r="D305" i="6"/>
  <c r="E305" i="6"/>
  <c r="D210" i="6"/>
  <c r="E210" i="6"/>
  <c r="D338" i="6"/>
  <c r="E338" i="6"/>
  <c r="E91" i="6"/>
  <c r="D91" i="6"/>
  <c r="E219" i="6"/>
  <c r="D219" i="6"/>
  <c r="E347" i="6"/>
  <c r="D347" i="6"/>
  <c r="E65" i="6"/>
  <c r="D65" i="6"/>
  <c r="E180" i="6"/>
  <c r="D180" i="6"/>
  <c r="E308" i="6"/>
  <c r="D308" i="6"/>
  <c r="E117" i="6"/>
  <c r="D117" i="6"/>
  <c r="E245" i="6"/>
  <c r="D245" i="6"/>
  <c r="E216" i="6"/>
  <c r="D216" i="6"/>
  <c r="E248" i="6"/>
  <c r="D248" i="6"/>
  <c r="E280" i="6"/>
  <c r="D280" i="6"/>
  <c r="E312" i="6"/>
  <c r="D312" i="6"/>
  <c r="E344" i="6"/>
  <c r="D344" i="6"/>
  <c r="E376" i="6"/>
  <c r="D376" i="6"/>
  <c r="D89" i="6"/>
  <c r="E89" i="6"/>
  <c r="D121" i="6"/>
  <c r="E121" i="6"/>
  <c r="D153" i="6"/>
  <c r="E153" i="6"/>
  <c r="D185" i="6"/>
  <c r="E185" i="6"/>
  <c r="E217" i="6"/>
  <c r="D217" i="6"/>
  <c r="E249" i="6"/>
  <c r="D249" i="6"/>
  <c r="E281" i="6"/>
  <c r="D281" i="6"/>
  <c r="D313" i="6"/>
  <c r="E313" i="6"/>
  <c r="E345" i="6"/>
  <c r="D345" i="6"/>
  <c r="D377" i="6"/>
  <c r="E377" i="6"/>
  <c r="E405" i="6"/>
  <c r="D405" i="6"/>
  <c r="D154" i="6"/>
  <c r="E154" i="6"/>
  <c r="E186" i="6"/>
  <c r="D186" i="6"/>
  <c r="D218" i="6"/>
  <c r="E218" i="6"/>
  <c r="E250" i="6"/>
  <c r="D250" i="6"/>
  <c r="D282" i="6"/>
  <c r="E282" i="6"/>
  <c r="E314" i="6"/>
  <c r="D314" i="6"/>
  <c r="D346" i="6"/>
  <c r="E346" i="6"/>
  <c r="E378" i="6"/>
  <c r="D378" i="6"/>
  <c r="E107" i="6"/>
  <c r="D107" i="6"/>
  <c r="E171" i="6"/>
  <c r="D171" i="6"/>
  <c r="E235" i="6"/>
  <c r="D235" i="6"/>
  <c r="E299" i="6"/>
  <c r="D299" i="6"/>
  <c r="E363" i="6"/>
  <c r="D363" i="6"/>
  <c r="E53" i="6"/>
  <c r="D53" i="6"/>
  <c r="E68" i="6"/>
  <c r="D68" i="6"/>
  <c r="E132" i="6"/>
  <c r="D132" i="6"/>
  <c r="E196" i="6"/>
  <c r="D196" i="6"/>
  <c r="E260" i="6"/>
  <c r="D260" i="6"/>
  <c r="E324" i="6"/>
  <c r="D324" i="6"/>
  <c r="E388" i="6"/>
  <c r="D388" i="6"/>
  <c r="E133" i="6"/>
  <c r="D133" i="6"/>
  <c r="E197" i="6"/>
  <c r="D197" i="6"/>
  <c r="E277" i="6"/>
  <c r="D277" i="6"/>
  <c r="D399" i="6"/>
  <c r="E399" i="6"/>
  <c r="D131" i="6"/>
  <c r="D195" i="6"/>
  <c r="D259" i="6"/>
  <c r="D323" i="6"/>
  <c r="D387" i="6"/>
  <c r="D92" i="6"/>
  <c r="D156" i="6"/>
  <c r="E93" i="6"/>
  <c r="E125" i="6"/>
  <c r="D157" i="6"/>
  <c r="D189" i="6"/>
  <c r="D221" i="6"/>
  <c r="D253" i="6"/>
  <c r="D285" i="6"/>
  <c r="D317" i="6"/>
  <c r="D349" i="6"/>
  <c r="E175" i="6"/>
  <c r="E239" i="6"/>
  <c r="E303" i="6"/>
  <c r="E127" i="6"/>
  <c r="E318" i="6"/>
  <c r="E190" i="6"/>
  <c r="E371" i="6"/>
  <c r="E400" i="6"/>
  <c r="E114" i="6"/>
  <c r="E76" i="6"/>
  <c r="E108" i="6"/>
  <c r="E140" i="6"/>
  <c r="E172" i="6"/>
  <c r="E204" i="6"/>
  <c r="E141" i="6"/>
  <c r="E173" i="6"/>
  <c r="E205" i="6"/>
  <c r="E237" i="6"/>
  <c r="E269" i="6"/>
  <c r="E301" i="6"/>
  <c r="E333" i="6"/>
  <c r="AI333" i="6" s="1"/>
  <c r="E365" i="6"/>
  <c r="E143" i="6"/>
  <c r="E207" i="6"/>
  <c r="E271" i="6"/>
  <c r="E382" i="6"/>
  <c r="E254" i="6"/>
  <c r="E126" i="6"/>
  <c r="AF10" i="6"/>
  <c r="M11" i="6"/>
  <c r="E21" i="6"/>
  <c r="D21" i="6"/>
  <c r="E383" i="6"/>
  <c r="E319" i="6"/>
  <c r="D319" i="6"/>
  <c r="D99" i="6"/>
  <c r="E99" i="6"/>
  <c r="D163" i="6"/>
  <c r="E163" i="6"/>
  <c r="D227" i="6"/>
  <c r="E227" i="6"/>
  <c r="D291" i="6"/>
  <c r="E291" i="6"/>
  <c r="D355" i="6"/>
  <c r="E355" i="6"/>
  <c r="D45" i="6"/>
  <c r="E45" i="6"/>
  <c r="D81" i="6"/>
  <c r="E81" i="6"/>
  <c r="D124" i="6"/>
  <c r="E124" i="6"/>
  <c r="D188" i="6"/>
  <c r="E188" i="6"/>
  <c r="E220" i="6"/>
  <c r="D220" i="6"/>
  <c r="E252" i="6"/>
  <c r="E284" i="6"/>
  <c r="D284" i="6"/>
  <c r="E316" i="6"/>
  <c r="E348" i="6"/>
  <c r="D348" i="6"/>
  <c r="E380" i="6"/>
  <c r="E131" i="6"/>
  <c r="E259" i="6"/>
  <c r="E387" i="6"/>
  <c r="E92" i="6"/>
  <c r="D93" i="6"/>
  <c r="E189" i="6"/>
  <c r="AI189" i="6" s="1"/>
  <c r="E253" i="6"/>
  <c r="E317" i="6"/>
  <c r="D397" i="6"/>
  <c r="E397" i="6"/>
  <c r="D174" i="6"/>
  <c r="E174" i="6"/>
  <c r="D238" i="6"/>
  <c r="E238" i="6"/>
  <c r="D302" i="6"/>
  <c r="E302" i="6"/>
  <c r="D366" i="6"/>
  <c r="E366" i="6"/>
  <c r="D111" i="6"/>
  <c r="E111" i="6"/>
  <c r="D30" i="6"/>
  <c r="E30" i="6"/>
  <c r="D255" i="6"/>
  <c r="E255" i="6"/>
  <c r="D357" i="6"/>
  <c r="E357" i="6"/>
  <c r="D293" i="6"/>
  <c r="E293" i="6"/>
  <c r="D83" i="6"/>
  <c r="E83" i="6"/>
  <c r="D115" i="6"/>
  <c r="E115" i="6"/>
  <c r="D147" i="6"/>
  <c r="E147" i="6"/>
  <c r="D179" i="6"/>
  <c r="E179" i="6"/>
  <c r="D211" i="6"/>
  <c r="E211" i="6"/>
  <c r="D243" i="6"/>
  <c r="E243" i="6"/>
  <c r="D275" i="6"/>
  <c r="E275" i="6"/>
  <c r="D307" i="6"/>
  <c r="E307" i="6"/>
  <c r="D339" i="6"/>
  <c r="E339" i="6"/>
  <c r="D236" i="6"/>
  <c r="E236" i="6"/>
  <c r="D268" i="6"/>
  <c r="E268" i="6"/>
  <c r="D300" i="6"/>
  <c r="E300" i="6"/>
  <c r="D332" i="6"/>
  <c r="E332" i="6"/>
  <c r="D364" i="6"/>
  <c r="E364" i="6"/>
  <c r="D396" i="6"/>
  <c r="E396" i="6"/>
  <c r="D109" i="6"/>
  <c r="E109" i="6"/>
  <c r="D142" i="6"/>
  <c r="E142" i="6"/>
  <c r="D206" i="6"/>
  <c r="E206" i="6"/>
  <c r="D270" i="6"/>
  <c r="E270" i="6"/>
  <c r="D334" i="6"/>
  <c r="E334" i="6"/>
  <c r="D398" i="6"/>
  <c r="E398" i="6"/>
  <c r="D367" i="6"/>
  <c r="E367" i="6"/>
  <c r="D52" i="6"/>
  <c r="E52" i="6"/>
  <c r="D335" i="6"/>
  <c r="E335" i="6"/>
  <c r="D191" i="6"/>
  <c r="E191" i="6"/>
  <c r="D325" i="6"/>
  <c r="E325" i="6"/>
  <c r="D261" i="6"/>
  <c r="E261" i="6"/>
  <c r="D12" i="6"/>
  <c r="AE391" i="6"/>
  <c r="AE359" i="6"/>
  <c r="AE327" i="6"/>
  <c r="AE295" i="6"/>
  <c r="AE263" i="6"/>
  <c r="AE231" i="6"/>
  <c r="AE199" i="6"/>
  <c r="D27" i="6"/>
  <c r="E27" i="6"/>
  <c r="E63" i="6"/>
  <c r="D63" i="6"/>
  <c r="E351" i="6"/>
  <c r="D351" i="6"/>
  <c r="AE351" i="6"/>
  <c r="L27" i="6"/>
  <c r="N27" i="6" s="1"/>
  <c r="L60" i="6"/>
  <c r="N60" i="6" s="1"/>
  <c r="L35" i="6"/>
  <c r="N35" i="6" s="1"/>
  <c r="L62" i="6"/>
  <c r="N62" i="6" s="1"/>
  <c r="L38" i="6"/>
  <c r="N38" i="6" s="1"/>
  <c r="L79" i="6"/>
  <c r="N79" i="6" s="1"/>
  <c r="L351" i="6"/>
  <c r="N351" i="6" s="1"/>
  <c r="AD12" i="6"/>
  <c r="AD38" i="6"/>
  <c r="AD46" i="6"/>
  <c r="AD62" i="6"/>
  <c r="AD78" i="6"/>
  <c r="AD134" i="6"/>
  <c r="AD166" i="6"/>
  <c r="AD198" i="6"/>
  <c r="AD230" i="6"/>
  <c r="AD262" i="6"/>
  <c r="AD294" i="6"/>
  <c r="AD326" i="6"/>
  <c r="AD358" i="6"/>
  <c r="AD390" i="6"/>
  <c r="AE60" i="6"/>
  <c r="AD389" i="6"/>
  <c r="AE63" i="6"/>
  <c r="AE75" i="6"/>
  <c r="AE79" i="6"/>
  <c r="AE103" i="6"/>
  <c r="AE135" i="6"/>
  <c r="AE167" i="6"/>
  <c r="AE389" i="6"/>
  <c r="D19" i="6"/>
  <c r="E19" i="6"/>
  <c r="E110" i="6"/>
  <c r="D110" i="6"/>
  <c r="D36" i="6"/>
  <c r="E36" i="6"/>
  <c r="D43" i="6"/>
  <c r="E43" i="6"/>
  <c r="D13" i="6"/>
  <c r="E13" i="6"/>
  <c r="D404" i="6"/>
  <c r="E404" i="6"/>
  <c r="D375" i="6"/>
  <c r="E375" i="6"/>
  <c r="D343" i="6"/>
  <c r="E343" i="6"/>
  <c r="D311" i="6"/>
  <c r="E311" i="6"/>
  <c r="D279" i="6"/>
  <c r="E279" i="6"/>
  <c r="D247" i="6"/>
  <c r="E247" i="6"/>
  <c r="D215" i="6"/>
  <c r="E215" i="6"/>
  <c r="D183" i="6"/>
  <c r="E183" i="6"/>
  <c r="D151" i="6"/>
  <c r="E151" i="6"/>
  <c r="D119" i="6"/>
  <c r="E119" i="6"/>
  <c r="D87" i="6"/>
  <c r="E87" i="6"/>
  <c r="D374" i="6"/>
  <c r="E374" i="6"/>
  <c r="E342" i="6"/>
  <c r="D342" i="6"/>
  <c r="E310" i="6"/>
  <c r="D310" i="6"/>
  <c r="E278" i="6"/>
  <c r="D278" i="6"/>
  <c r="E246" i="6"/>
  <c r="D246" i="6"/>
  <c r="E214" i="6"/>
  <c r="D214" i="6"/>
  <c r="E182" i="6"/>
  <c r="D182" i="6"/>
  <c r="E150" i="6"/>
  <c r="D150" i="6"/>
  <c r="E402" i="6"/>
  <c r="D402" i="6"/>
  <c r="E373" i="6"/>
  <c r="D373" i="6"/>
  <c r="D75" i="6"/>
  <c r="E75" i="6"/>
  <c r="D78" i="6"/>
  <c r="E78" i="6"/>
  <c r="D46" i="6"/>
  <c r="E46" i="6"/>
  <c r="E391" i="6"/>
  <c r="D391" i="6"/>
  <c r="E359" i="6"/>
  <c r="D359" i="6"/>
  <c r="E327" i="6"/>
  <c r="D327" i="6"/>
  <c r="E295" i="6"/>
  <c r="D295" i="6"/>
  <c r="E263" i="6"/>
  <c r="D263" i="6"/>
  <c r="E231" i="6"/>
  <c r="D231" i="6"/>
  <c r="E199" i="6"/>
  <c r="D199" i="6"/>
  <c r="E167" i="6"/>
  <c r="D167" i="6"/>
  <c r="E135" i="6"/>
  <c r="D135" i="6"/>
  <c r="E103" i="6"/>
  <c r="D103" i="6"/>
  <c r="E390" i="6"/>
  <c r="D390" i="6"/>
  <c r="E358" i="6"/>
  <c r="D358" i="6"/>
  <c r="D326" i="6"/>
  <c r="E326" i="6"/>
  <c r="D294" i="6"/>
  <c r="E294" i="6"/>
  <c r="D262" i="6"/>
  <c r="E262" i="6"/>
  <c r="D230" i="6"/>
  <c r="E230" i="6"/>
  <c r="D198" i="6"/>
  <c r="E198" i="6"/>
  <c r="D166" i="6"/>
  <c r="E166" i="6"/>
  <c r="D134" i="6"/>
  <c r="E134" i="6"/>
  <c r="D389" i="6"/>
  <c r="E389" i="6"/>
  <c r="E11" i="6"/>
  <c r="D11" i="6"/>
  <c r="F11" i="6" s="1"/>
  <c r="E44" i="6"/>
  <c r="D44" i="6"/>
  <c r="E18" i="6"/>
  <c r="D18" i="6"/>
  <c r="E51" i="6"/>
  <c r="D51" i="6"/>
  <c r="E94" i="6"/>
  <c r="D94" i="6"/>
  <c r="D54" i="6"/>
  <c r="E54" i="6"/>
  <c r="E28" i="6"/>
  <c r="D28" i="6"/>
  <c r="E60" i="6"/>
  <c r="D60" i="6"/>
  <c r="E35" i="6"/>
  <c r="D35" i="6"/>
  <c r="E62" i="6"/>
  <c r="D62" i="6"/>
  <c r="L12" i="6"/>
  <c r="N12" i="6" s="1"/>
  <c r="O12" i="6" s="1"/>
  <c r="E12" i="6"/>
  <c r="D38" i="6"/>
  <c r="E38" i="6"/>
  <c r="D79" i="6"/>
  <c r="E79" i="6"/>
  <c r="AD20" i="6"/>
  <c r="E20" i="6"/>
  <c r="D20" i="6"/>
  <c r="L20" i="6"/>
  <c r="N20" i="6" s="1"/>
  <c r="T44" i="6"/>
  <c r="Q45" i="6"/>
  <c r="AD46" i="3"/>
  <c r="AE45" i="3"/>
  <c r="S44" i="6"/>
  <c r="X34" i="6"/>
  <c r="Y34" i="6" s="1"/>
  <c r="U35" i="6"/>
  <c r="W34" i="6"/>
  <c r="AD321" i="6" l="1"/>
  <c r="AD333" i="6"/>
  <c r="AI297" i="6"/>
  <c r="AD297" i="6"/>
  <c r="AD189" i="6"/>
  <c r="O13" i="6"/>
  <c r="O14" i="6" s="1"/>
  <c r="O15" i="6" s="1"/>
  <c r="O16" i="6" s="1"/>
  <c r="O17" i="6" s="1"/>
  <c r="O18" i="6" s="1"/>
  <c r="O19" i="6" s="1"/>
  <c r="AI165" i="6"/>
  <c r="AD165" i="6"/>
  <c r="AI153" i="6"/>
  <c r="AD153" i="6"/>
  <c r="AI141" i="6"/>
  <c r="AD141" i="6"/>
  <c r="AI381" i="6"/>
  <c r="AD381" i="6"/>
  <c r="AI393" i="6"/>
  <c r="AD393" i="6"/>
  <c r="AI405" i="6"/>
  <c r="AD405" i="6"/>
  <c r="AI345" i="6"/>
  <c r="AD345" i="6"/>
  <c r="AI357" i="6"/>
  <c r="AD357" i="6"/>
  <c r="G11" i="6"/>
  <c r="AF11" i="6" s="1"/>
  <c r="O20" i="6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O37" i="6" s="1"/>
  <c r="O38" i="6" s="1"/>
  <c r="O39" i="6" s="1"/>
  <c r="O40" i="6" s="1"/>
  <c r="O41" i="6" s="1"/>
  <c r="O42" i="6" s="1"/>
  <c r="O43" i="6" s="1"/>
  <c r="O44" i="6" s="1"/>
  <c r="O45" i="6" s="1"/>
  <c r="F12" i="6"/>
  <c r="M12" i="6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M35" i="6" s="1"/>
  <c r="M36" i="6" s="1"/>
  <c r="M37" i="6" s="1"/>
  <c r="M38" i="6" s="1"/>
  <c r="M39" i="6" s="1"/>
  <c r="M40" i="6" s="1"/>
  <c r="M41" i="6" s="1"/>
  <c r="M42" i="6" s="1"/>
  <c r="M43" i="6" s="1"/>
  <c r="M44" i="6" s="1"/>
  <c r="M45" i="6" s="1"/>
  <c r="AD45" i="6"/>
  <c r="AI45" i="6"/>
  <c r="P12" i="6"/>
  <c r="T45" i="6"/>
  <c r="Q46" i="6"/>
  <c r="AD47" i="3"/>
  <c r="AE46" i="3"/>
  <c r="S45" i="6"/>
  <c r="V35" i="6"/>
  <c r="G4" i="3" l="1"/>
  <c r="F4" i="3"/>
  <c r="H11" i="6"/>
  <c r="I11" i="6"/>
  <c r="J11" i="6" s="1"/>
  <c r="AG45" i="6"/>
  <c r="O46" i="6"/>
  <c r="AL45" i="6"/>
  <c r="M46" i="6"/>
  <c r="M47" i="6" s="1"/>
  <c r="M48" i="6" s="1"/>
  <c r="M49" i="6" s="1"/>
  <c r="M50" i="6" s="1"/>
  <c r="M51" i="6" s="1"/>
  <c r="M52" i="6" s="1"/>
  <c r="M53" i="6" s="1"/>
  <c r="M54" i="6" s="1"/>
  <c r="M55" i="6" s="1"/>
  <c r="M56" i="6" s="1"/>
  <c r="M57" i="6" s="1"/>
  <c r="M58" i="6" s="1"/>
  <c r="M59" i="6" s="1"/>
  <c r="M60" i="6" s="1"/>
  <c r="M61" i="6" s="1"/>
  <c r="M62" i="6" s="1"/>
  <c r="M63" i="6" s="1"/>
  <c r="M64" i="6" s="1"/>
  <c r="M65" i="6" s="1"/>
  <c r="M66" i="6" s="1"/>
  <c r="M67" i="6" s="1"/>
  <c r="M68" i="6" s="1"/>
  <c r="M69" i="6" s="1"/>
  <c r="M70" i="6" s="1"/>
  <c r="M71" i="6" s="1"/>
  <c r="M72" i="6" s="1"/>
  <c r="M73" i="6" s="1"/>
  <c r="M74" i="6" s="1"/>
  <c r="M75" i="6" s="1"/>
  <c r="M76" i="6" s="1"/>
  <c r="M77" i="6" s="1"/>
  <c r="M78" i="6" s="1"/>
  <c r="M79" i="6" s="1"/>
  <c r="M80" i="6" s="1"/>
  <c r="M81" i="6" s="1"/>
  <c r="M82" i="6" s="1"/>
  <c r="M83" i="6" s="1"/>
  <c r="M84" i="6" s="1"/>
  <c r="M85" i="6" s="1"/>
  <c r="M86" i="6" s="1"/>
  <c r="M87" i="6" s="1"/>
  <c r="M88" i="6" s="1"/>
  <c r="M89" i="6" s="1"/>
  <c r="M90" i="6" s="1"/>
  <c r="M91" i="6" s="1"/>
  <c r="M92" i="6" s="1"/>
  <c r="M93" i="6" s="1"/>
  <c r="M94" i="6" s="1"/>
  <c r="M95" i="6" s="1"/>
  <c r="M96" i="6" s="1"/>
  <c r="M97" i="6" s="1"/>
  <c r="M98" i="6" s="1"/>
  <c r="M99" i="6" s="1"/>
  <c r="M100" i="6" s="1"/>
  <c r="M101" i="6" s="1"/>
  <c r="M102" i="6" s="1"/>
  <c r="M103" i="6" s="1"/>
  <c r="M104" i="6" s="1"/>
  <c r="M105" i="6" s="1"/>
  <c r="M106" i="6" s="1"/>
  <c r="M107" i="6" s="1"/>
  <c r="M108" i="6" s="1"/>
  <c r="M109" i="6" s="1"/>
  <c r="M110" i="6" s="1"/>
  <c r="M111" i="6" s="1"/>
  <c r="M112" i="6" s="1"/>
  <c r="M113" i="6" s="1"/>
  <c r="M114" i="6" s="1"/>
  <c r="M115" i="6" s="1"/>
  <c r="M116" i="6" s="1"/>
  <c r="M117" i="6" s="1"/>
  <c r="M118" i="6" s="1"/>
  <c r="M119" i="6" s="1"/>
  <c r="M120" i="6" s="1"/>
  <c r="M121" i="6" s="1"/>
  <c r="M122" i="6" s="1"/>
  <c r="M123" i="6" s="1"/>
  <c r="M124" i="6" s="1"/>
  <c r="M125" i="6" s="1"/>
  <c r="M126" i="6" s="1"/>
  <c r="M127" i="6" s="1"/>
  <c r="M128" i="6" s="1"/>
  <c r="M129" i="6" s="1"/>
  <c r="M130" i="6" s="1"/>
  <c r="M131" i="6" s="1"/>
  <c r="M132" i="6" s="1"/>
  <c r="M133" i="6" s="1"/>
  <c r="M134" i="6" s="1"/>
  <c r="M135" i="6" s="1"/>
  <c r="M136" i="6" s="1"/>
  <c r="M137" i="6" s="1"/>
  <c r="M138" i="6" s="1"/>
  <c r="M139" i="6" s="1"/>
  <c r="M140" i="6" s="1"/>
  <c r="M141" i="6" s="1"/>
  <c r="G12" i="6"/>
  <c r="AF12" i="6" s="1"/>
  <c r="F13" i="6"/>
  <c r="P13" i="6"/>
  <c r="T46" i="6"/>
  <c r="Q47" i="6"/>
  <c r="AD48" i="3"/>
  <c r="AE47" i="3"/>
  <c r="S46" i="6"/>
  <c r="X35" i="6"/>
  <c r="Y35" i="6" s="1"/>
  <c r="U36" i="6"/>
  <c r="W35" i="6"/>
  <c r="M142" i="6" l="1"/>
  <c r="M143" i="6" s="1"/>
  <c r="M144" i="6" s="1"/>
  <c r="M145" i="6" s="1"/>
  <c r="M146" i="6" s="1"/>
  <c r="M147" i="6" s="1"/>
  <c r="M148" i="6" s="1"/>
  <c r="M149" i="6" s="1"/>
  <c r="M150" i="6" s="1"/>
  <c r="M151" i="6" s="1"/>
  <c r="M152" i="6" s="1"/>
  <c r="M153" i="6" s="1"/>
  <c r="AL141" i="6"/>
  <c r="AL369" i="6"/>
  <c r="O47" i="6"/>
  <c r="P46" i="6"/>
  <c r="G13" i="6"/>
  <c r="F14" i="6"/>
  <c r="I12" i="6"/>
  <c r="J12" i="6" s="1"/>
  <c r="H12" i="6"/>
  <c r="P14" i="6"/>
  <c r="T47" i="6"/>
  <c r="Q48" i="6"/>
  <c r="S47" i="6"/>
  <c r="AD49" i="3"/>
  <c r="AE48" i="3"/>
  <c r="V36" i="6"/>
  <c r="M154" i="6" l="1"/>
  <c r="M155" i="6" s="1"/>
  <c r="M156" i="6" s="1"/>
  <c r="M157" i="6" s="1"/>
  <c r="M158" i="6" s="1"/>
  <c r="M159" i="6" s="1"/>
  <c r="M160" i="6" s="1"/>
  <c r="M161" i="6" s="1"/>
  <c r="M162" i="6" s="1"/>
  <c r="M163" i="6" s="1"/>
  <c r="M164" i="6" s="1"/>
  <c r="M165" i="6" s="1"/>
  <c r="AL153" i="6"/>
  <c r="I13" i="6"/>
  <c r="J13" i="6" s="1"/>
  <c r="AF13" i="6"/>
  <c r="O48" i="6"/>
  <c r="P47" i="6"/>
  <c r="H13" i="6"/>
  <c r="G14" i="6"/>
  <c r="F15" i="6"/>
  <c r="P15" i="6"/>
  <c r="T48" i="6"/>
  <c r="Q49" i="6"/>
  <c r="U37" i="6"/>
  <c r="V37" i="6" s="1"/>
  <c r="U38" i="6" s="1"/>
  <c r="S48" i="6"/>
  <c r="AD50" i="3"/>
  <c r="AE49" i="3"/>
  <c r="W36" i="6"/>
  <c r="X36" i="6"/>
  <c r="Y36" i="6" s="1"/>
  <c r="M166" i="6" l="1"/>
  <c r="M167" i="6" s="1"/>
  <c r="M168" i="6" s="1"/>
  <c r="M169" i="6" s="1"/>
  <c r="M170" i="6" s="1"/>
  <c r="M171" i="6" s="1"/>
  <c r="M172" i="6" s="1"/>
  <c r="M173" i="6" s="1"/>
  <c r="M174" i="6" s="1"/>
  <c r="M175" i="6" s="1"/>
  <c r="M176" i="6" s="1"/>
  <c r="M177" i="6" s="1"/>
  <c r="M178" i="6" s="1"/>
  <c r="M179" i="6" s="1"/>
  <c r="M180" i="6" s="1"/>
  <c r="M181" i="6" s="1"/>
  <c r="M182" i="6" s="1"/>
  <c r="M183" i="6" s="1"/>
  <c r="M184" i="6" s="1"/>
  <c r="M185" i="6" s="1"/>
  <c r="M186" i="6" s="1"/>
  <c r="M187" i="6" s="1"/>
  <c r="M188" i="6" s="1"/>
  <c r="M189" i="6" s="1"/>
  <c r="AL165" i="6"/>
  <c r="I14" i="6"/>
  <c r="J14" i="6" s="1"/>
  <c r="AF14" i="6"/>
  <c r="O49" i="6"/>
  <c r="P48" i="6"/>
  <c r="G15" i="6"/>
  <c r="F16" i="6"/>
  <c r="H14" i="6"/>
  <c r="P16" i="6"/>
  <c r="Q50" i="6"/>
  <c r="T49" i="6"/>
  <c r="AD51" i="3"/>
  <c r="AE50" i="3"/>
  <c r="S49" i="6"/>
  <c r="V38" i="6"/>
  <c r="W37" i="6"/>
  <c r="X37" i="6"/>
  <c r="Y37" i="6" s="1"/>
  <c r="M190" i="6" l="1"/>
  <c r="M191" i="6" s="1"/>
  <c r="M192" i="6" s="1"/>
  <c r="M193" i="6" s="1"/>
  <c r="M194" i="6" s="1"/>
  <c r="M195" i="6" s="1"/>
  <c r="M196" i="6" s="1"/>
  <c r="M197" i="6" s="1"/>
  <c r="M198" i="6" s="1"/>
  <c r="M199" i="6" s="1"/>
  <c r="M200" i="6" s="1"/>
  <c r="M201" i="6" s="1"/>
  <c r="M202" i="6" s="1"/>
  <c r="M203" i="6" s="1"/>
  <c r="M204" i="6" s="1"/>
  <c r="M205" i="6" s="1"/>
  <c r="M206" i="6" s="1"/>
  <c r="M207" i="6" s="1"/>
  <c r="M208" i="6" s="1"/>
  <c r="M209" i="6" s="1"/>
  <c r="M210" i="6" s="1"/>
  <c r="M211" i="6" s="1"/>
  <c r="M212" i="6" s="1"/>
  <c r="M213" i="6" s="1"/>
  <c r="M214" i="6" s="1"/>
  <c r="M215" i="6" s="1"/>
  <c r="M216" i="6" s="1"/>
  <c r="M217" i="6" s="1"/>
  <c r="M218" i="6" s="1"/>
  <c r="M219" i="6" s="1"/>
  <c r="M220" i="6" s="1"/>
  <c r="M221" i="6" s="1"/>
  <c r="M222" i="6" s="1"/>
  <c r="M223" i="6" s="1"/>
  <c r="M224" i="6" s="1"/>
  <c r="M225" i="6" s="1"/>
  <c r="M226" i="6" s="1"/>
  <c r="M227" i="6" s="1"/>
  <c r="M228" i="6" s="1"/>
  <c r="M229" i="6" s="1"/>
  <c r="M230" i="6" s="1"/>
  <c r="M231" i="6" s="1"/>
  <c r="M232" i="6" s="1"/>
  <c r="M233" i="6" s="1"/>
  <c r="M234" i="6" s="1"/>
  <c r="M235" i="6" s="1"/>
  <c r="M236" i="6" s="1"/>
  <c r="M237" i="6" s="1"/>
  <c r="M238" i="6" s="1"/>
  <c r="M239" i="6" s="1"/>
  <c r="M240" i="6" s="1"/>
  <c r="M241" i="6" s="1"/>
  <c r="M242" i="6" s="1"/>
  <c r="M243" i="6" s="1"/>
  <c r="M244" i="6" s="1"/>
  <c r="M245" i="6" s="1"/>
  <c r="M246" i="6" s="1"/>
  <c r="M247" i="6" s="1"/>
  <c r="M248" i="6" s="1"/>
  <c r="M249" i="6" s="1"/>
  <c r="M250" i="6" s="1"/>
  <c r="M251" i="6" s="1"/>
  <c r="M252" i="6" s="1"/>
  <c r="M253" i="6" s="1"/>
  <c r="M254" i="6" s="1"/>
  <c r="M255" i="6" s="1"/>
  <c r="M256" i="6" s="1"/>
  <c r="M257" i="6" s="1"/>
  <c r="M258" i="6" s="1"/>
  <c r="M259" i="6" s="1"/>
  <c r="M260" i="6" s="1"/>
  <c r="M261" i="6" s="1"/>
  <c r="M262" i="6" s="1"/>
  <c r="M263" i="6" s="1"/>
  <c r="M264" i="6" s="1"/>
  <c r="M265" i="6" s="1"/>
  <c r="M266" i="6" s="1"/>
  <c r="M267" i="6" s="1"/>
  <c r="M268" i="6" s="1"/>
  <c r="M269" i="6" s="1"/>
  <c r="M270" i="6" s="1"/>
  <c r="M271" i="6" s="1"/>
  <c r="M272" i="6" s="1"/>
  <c r="M273" i="6" s="1"/>
  <c r="M274" i="6" s="1"/>
  <c r="M275" i="6" s="1"/>
  <c r="M276" i="6" s="1"/>
  <c r="M277" i="6" s="1"/>
  <c r="M278" i="6" s="1"/>
  <c r="M279" i="6" s="1"/>
  <c r="M280" i="6" s="1"/>
  <c r="M281" i="6" s="1"/>
  <c r="M282" i="6" s="1"/>
  <c r="M283" i="6" s="1"/>
  <c r="M284" i="6" s="1"/>
  <c r="M285" i="6" s="1"/>
  <c r="M286" i="6" s="1"/>
  <c r="M287" i="6" s="1"/>
  <c r="M288" i="6" s="1"/>
  <c r="M289" i="6" s="1"/>
  <c r="M290" i="6" s="1"/>
  <c r="M291" i="6" s="1"/>
  <c r="M292" i="6" s="1"/>
  <c r="M293" i="6" s="1"/>
  <c r="M294" i="6" s="1"/>
  <c r="M295" i="6" s="1"/>
  <c r="M296" i="6" s="1"/>
  <c r="M297" i="6" s="1"/>
  <c r="AL189" i="6"/>
  <c r="H15" i="6"/>
  <c r="AL285" i="6"/>
  <c r="I15" i="6"/>
  <c r="J15" i="6" s="1"/>
  <c r="AF15" i="6"/>
  <c r="O50" i="6"/>
  <c r="P49" i="6"/>
  <c r="G16" i="6"/>
  <c r="F17" i="6"/>
  <c r="P17" i="6"/>
  <c r="Q51" i="6"/>
  <c r="T50" i="6"/>
  <c r="S50" i="6"/>
  <c r="AD52" i="3"/>
  <c r="AE51" i="3"/>
  <c r="X38" i="6"/>
  <c r="Y38" i="6" s="1"/>
  <c r="U39" i="6"/>
  <c r="W38" i="6"/>
  <c r="M298" i="6" l="1"/>
  <c r="M299" i="6" s="1"/>
  <c r="M300" i="6" s="1"/>
  <c r="M301" i="6" s="1"/>
  <c r="M302" i="6" s="1"/>
  <c r="M303" i="6" s="1"/>
  <c r="M304" i="6" s="1"/>
  <c r="M305" i="6" s="1"/>
  <c r="M306" i="6" s="1"/>
  <c r="M307" i="6" s="1"/>
  <c r="M308" i="6" s="1"/>
  <c r="M309" i="6" s="1"/>
  <c r="M310" i="6" s="1"/>
  <c r="M311" i="6" s="1"/>
  <c r="M312" i="6" s="1"/>
  <c r="M313" i="6" s="1"/>
  <c r="M314" i="6" s="1"/>
  <c r="M315" i="6" s="1"/>
  <c r="M316" i="6" s="1"/>
  <c r="M317" i="6" s="1"/>
  <c r="M318" i="6" s="1"/>
  <c r="M319" i="6" s="1"/>
  <c r="M320" i="6" s="1"/>
  <c r="M321" i="6" s="1"/>
  <c r="AL297" i="6"/>
  <c r="AL345" i="6"/>
  <c r="I16" i="6"/>
  <c r="J16" i="6" s="1"/>
  <c r="AF16" i="6"/>
  <c r="O51" i="6"/>
  <c r="P50" i="6"/>
  <c r="G17" i="6"/>
  <c r="F18" i="6"/>
  <c r="H16" i="6"/>
  <c r="P18" i="6"/>
  <c r="Q52" i="6"/>
  <c r="T51" i="6"/>
  <c r="AD53" i="3"/>
  <c r="AE52" i="3"/>
  <c r="S51" i="6"/>
  <c r="V39" i="6"/>
  <c r="M322" i="6" l="1"/>
  <c r="M323" i="6" s="1"/>
  <c r="M324" i="6" s="1"/>
  <c r="M325" i="6" s="1"/>
  <c r="M326" i="6" s="1"/>
  <c r="M327" i="6" s="1"/>
  <c r="M328" i="6" s="1"/>
  <c r="M329" i="6" s="1"/>
  <c r="M330" i="6" s="1"/>
  <c r="M331" i="6" s="1"/>
  <c r="M332" i="6" s="1"/>
  <c r="M333" i="6" s="1"/>
  <c r="AL321" i="6"/>
  <c r="M334" i="6"/>
  <c r="M335" i="6" s="1"/>
  <c r="M336" i="6" s="1"/>
  <c r="M337" i="6" s="1"/>
  <c r="M338" i="6" s="1"/>
  <c r="M339" i="6" s="1"/>
  <c r="M340" i="6" s="1"/>
  <c r="M341" i="6" s="1"/>
  <c r="M342" i="6" s="1"/>
  <c r="M343" i="6" s="1"/>
  <c r="M344" i="6" s="1"/>
  <c r="M345" i="6" s="1"/>
  <c r="M346" i="6" s="1"/>
  <c r="M347" i="6" s="1"/>
  <c r="M348" i="6" s="1"/>
  <c r="M349" i="6" s="1"/>
  <c r="M350" i="6" s="1"/>
  <c r="M351" i="6" s="1"/>
  <c r="M352" i="6" s="1"/>
  <c r="M353" i="6" s="1"/>
  <c r="M354" i="6" s="1"/>
  <c r="M355" i="6" s="1"/>
  <c r="M356" i="6" s="1"/>
  <c r="M357" i="6" s="1"/>
  <c r="AL333" i="6"/>
  <c r="M358" i="6"/>
  <c r="M359" i="6" s="1"/>
  <c r="M360" i="6" s="1"/>
  <c r="M361" i="6" s="1"/>
  <c r="M362" i="6" s="1"/>
  <c r="M363" i="6" s="1"/>
  <c r="M364" i="6" s="1"/>
  <c r="M365" i="6" s="1"/>
  <c r="M366" i="6" s="1"/>
  <c r="M367" i="6" s="1"/>
  <c r="M368" i="6" s="1"/>
  <c r="M369" i="6" s="1"/>
  <c r="M370" i="6" s="1"/>
  <c r="M371" i="6" s="1"/>
  <c r="M372" i="6" s="1"/>
  <c r="M373" i="6" s="1"/>
  <c r="M374" i="6" s="1"/>
  <c r="M375" i="6" s="1"/>
  <c r="M376" i="6" s="1"/>
  <c r="M377" i="6" s="1"/>
  <c r="M378" i="6" s="1"/>
  <c r="M379" i="6" s="1"/>
  <c r="M380" i="6" s="1"/>
  <c r="M381" i="6" s="1"/>
  <c r="AL357" i="6"/>
  <c r="I17" i="6"/>
  <c r="J17" i="6" s="1"/>
  <c r="AF17" i="6"/>
  <c r="H17" i="6"/>
  <c r="O52" i="6"/>
  <c r="P51" i="6"/>
  <c r="G18" i="6"/>
  <c r="F19" i="6"/>
  <c r="P19" i="6"/>
  <c r="T52" i="6"/>
  <c r="Q53" i="6"/>
  <c r="AD54" i="3"/>
  <c r="AE53" i="3"/>
  <c r="S52" i="6"/>
  <c r="X39" i="6"/>
  <c r="Y39" i="6" s="1"/>
  <c r="U40" i="6"/>
  <c r="W39" i="6"/>
  <c r="M382" i="6" l="1"/>
  <c r="M383" i="6" s="1"/>
  <c r="M384" i="6" s="1"/>
  <c r="M385" i="6" s="1"/>
  <c r="M386" i="6" s="1"/>
  <c r="M387" i="6" s="1"/>
  <c r="M388" i="6" s="1"/>
  <c r="M389" i="6" s="1"/>
  <c r="M390" i="6" s="1"/>
  <c r="M391" i="6" s="1"/>
  <c r="M392" i="6" s="1"/>
  <c r="M393" i="6" s="1"/>
  <c r="AL381" i="6"/>
  <c r="I18" i="6"/>
  <c r="J18" i="6" s="1"/>
  <c r="AF18" i="6"/>
  <c r="O53" i="6"/>
  <c r="P52" i="6"/>
  <c r="G19" i="6"/>
  <c r="F20" i="6"/>
  <c r="H18" i="6"/>
  <c r="P20" i="6"/>
  <c r="Q54" i="6"/>
  <c r="T53" i="6"/>
  <c r="AD55" i="3"/>
  <c r="AE54" i="3"/>
  <c r="S53" i="6"/>
  <c r="V40" i="6"/>
  <c r="M394" i="6" l="1"/>
  <c r="M395" i="6" s="1"/>
  <c r="M396" i="6" s="1"/>
  <c r="M397" i="6" s="1"/>
  <c r="M398" i="6" s="1"/>
  <c r="M399" i="6" s="1"/>
  <c r="M400" i="6" s="1"/>
  <c r="M401" i="6" s="1"/>
  <c r="M402" i="6" s="1"/>
  <c r="M403" i="6" s="1"/>
  <c r="M404" i="6" s="1"/>
  <c r="M405" i="6" s="1"/>
  <c r="AL405" i="6" s="1"/>
  <c r="AL393" i="6"/>
  <c r="H19" i="6"/>
  <c r="I19" i="6"/>
  <c r="J19" i="6" s="1"/>
  <c r="AF19" i="6"/>
  <c r="O54" i="6"/>
  <c r="P53" i="6"/>
  <c r="G20" i="6"/>
  <c r="F21" i="6"/>
  <c r="P21" i="6"/>
  <c r="Q55" i="6"/>
  <c r="T54" i="6"/>
  <c r="AD56" i="3"/>
  <c r="AE55" i="3"/>
  <c r="S54" i="6"/>
  <c r="X40" i="6"/>
  <c r="Y40" i="6" s="1"/>
  <c r="W40" i="6"/>
  <c r="U41" i="6"/>
  <c r="H5" i="3" l="1"/>
  <c r="H4" i="3" s="1"/>
  <c r="I20" i="6"/>
  <c r="J20" i="6" s="1"/>
  <c r="AF20" i="6"/>
  <c r="O55" i="6"/>
  <c r="P54" i="6"/>
  <c r="H20" i="6"/>
  <c r="G21" i="6"/>
  <c r="F22" i="6"/>
  <c r="P22" i="6"/>
  <c r="Q56" i="6"/>
  <c r="T55" i="6"/>
  <c r="S55" i="6"/>
  <c r="AD57" i="3"/>
  <c r="AE56" i="3"/>
  <c r="V41" i="6"/>
  <c r="I21" i="6" l="1"/>
  <c r="J21" i="6" s="1"/>
  <c r="AF21" i="6"/>
  <c r="O56" i="6"/>
  <c r="P55" i="6"/>
  <c r="G22" i="6"/>
  <c r="AF22" i="6" s="1"/>
  <c r="F23" i="6"/>
  <c r="H21" i="6"/>
  <c r="P23" i="6"/>
  <c r="T56" i="6"/>
  <c r="Q57" i="6"/>
  <c r="U42" i="6"/>
  <c r="V42" i="6" s="1"/>
  <c r="AD58" i="3"/>
  <c r="AE57" i="3"/>
  <c r="S56" i="6"/>
  <c r="W41" i="6"/>
  <c r="X41" i="6"/>
  <c r="Y41" i="6" s="1"/>
  <c r="O57" i="6" l="1"/>
  <c r="P56" i="6"/>
  <c r="G23" i="6"/>
  <c r="AF23" i="6" s="1"/>
  <c r="F24" i="6"/>
  <c r="H22" i="6"/>
  <c r="I22" i="6"/>
  <c r="J22" i="6" s="1"/>
  <c r="P24" i="6"/>
  <c r="Q58" i="6"/>
  <c r="T57" i="6"/>
  <c r="AD59" i="3"/>
  <c r="AE58" i="3"/>
  <c r="S57" i="6"/>
  <c r="W42" i="6"/>
  <c r="X42" i="6"/>
  <c r="Y42" i="6" s="1"/>
  <c r="U43" i="6"/>
  <c r="O58" i="6" l="1"/>
  <c r="P57" i="6"/>
  <c r="G24" i="6"/>
  <c r="AF24" i="6" s="1"/>
  <c r="F25" i="6"/>
  <c r="H23" i="6"/>
  <c r="I23" i="6"/>
  <c r="J23" i="6" s="1"/>
  <c r="P25" i="6"/>
  <c r="T58" i="6"/>
  <c r="Q59" i="6"/>
  <c r="AD60" i="3"/>
  <c r="AE59" i="3"/>
  <c r="S58" i="6"/>
  <c r="V43" i="6"/>
  <c r="U44" i="6" s="1"/>
  <c r="O59" i="6" l="1"/>
  <c r="P58" i="6"/>
  <c r="G25" i="6"/>
  <c r="AF25" i="6" s="1"/>
  <c r="F26" i="6"/>
  <c r="H24" i="6"/>
  <c r="I24" i="6"/>
  <c r="J24" i="6" s="1"/>
  <c r="P26" i="6"/>
  <c r="T59" i="6"/>
  <c r="Q60" i="6"/>
  <c r="AD61" i="3"/>
  <c r="AE60" i="3"/>
  <c r="S59" i="6"/>
  <c r="V44" i="6"/>
  <c r="X43" i="6"/>
  <c r="Y43" i="6" s="1"/>
  <c r="W43" i="6"/>
  <c r="P59" i="6" l="1"/>
  <c r="O60" i="6"/>
  <c r="G26" i="6"/>
  <c r="AF26" i="6" s="1"/>
  <c r="F27" i="6"/>
  <c r="H25" i="6"/>
  <c r="I25" i="6"/>
  <c r="J25" i="6" s="1"/>
  <c r="P27" i="6"/>
  <c r="Q61" i="6"/>
  <c r="T60" i="6"/>
  <c r="AD62" i="3"/>
  <c r="AE61" i="3"/>
  <c r="S60" i="6"/>
  <c r="W44" i="6"/>
  <c r="X44" i="6"/>
  <c r="Y44" i="6" s="1"/>
  <c r="U45" i="6"/>
  <c r="O61" i="6" l="1"/>
  <c r="P60" i="6"/>
  <c r="G27" i="6"/>
  <c r="AF27" i="6" s="1"/>
  <c r="F28" i="6"/>
  <c r="H26" i="6"/>
  <c r="I26" i="6"/>
  <c r="J26" i="6" s="1"/>
  <c r="P28" i="6"/>
  <c r="Q62" i="6"/>
  <c r="T61" i="6"/>
  <c r="AD63" i="3"/>
  <c r="AE62" i="3"/>
  <c r="S61" i="6"/>
  <c r="V45" i="6"/>
  <c r="U46" i="6" s="1"/>
  <c r="P61" i="6" l="1"/>
  <c r="O62" i="6"/>
  <c r="G28" i="6"/>
  <c r="AF28" i="6" s="1"/>
  <c r="F29" i="6"/>
  <c r="H27" i="6"/>
  <c r="I27" i="6"/>
  <c r="J27" i="6" s="1"/>
  <c r="P29" i="6"/>
  <c r="Q63" i="6"/>
  <c r="T62" i="6"/>
  <c r="AD64" i="3"/>
  <c r="AE63" i="3"/>
  <c r="S62" i="6"/>
  <c r="X45" i="6"/>
  <c r="Y45" i="6" s="1"/>
  <c r="W45" i="6"/>
  <c r="V46" i="6"/>
  <c r="U47" i="6" s="1"/>
  <c r="P62" i="6" l="1"/>
  <c r="O63" i="6"/>
  <c r="G29" i="6"/>
  <c r="AF29" i="6" s="1"/>
  <c r="F30" i="6"/>
  <c r="H28" i="6"/>
  <c r="I28" i="6"/>
  <c r="J28" i="6" s="1"/>
  <c r="P30" i="6"/>
  <c r="T63" i="6"/>
  <c r="Q64" i="6"/>
  <c r="AD65" i="3"/>
  <c r="AE64" i="3"/>
  <c r="S63" i="6"/>
  <c r="W46" i="6"/>
  <c r="X46" i="6"/>
  <c r="Y46" i="6" s="1"/>
  <c r="V47" i="6"/>
  <c r="U48" i="6" s="1"/>
  <c r="O64" i="6" l="1"/>
  <c r="P63" i="6"/>
  <c r="G30" i="6"/>
  <c r="AF30" i="6" s="1"/>
  <c r="F31" i="6"/>
  <c r="H29" i="6"/>
  <c r="I29" i="6"/>
  <c r="J29" i="6" s="1"/>
  <c r="P31" i="6"/>
  <c r="T64" i="6"/>
  <c r="Q65" i="6"/>
  <c r="AD66" i="3"/>
  <c r="AE65" i="3"/>
  <c r="S64" i="6"/>
  <c r="W47" i="6"/>
  <c r="V48" i="6"/>
  <c r="U49" i="6" s="1"/>
  <c r="X47" i="6"/>
  <c r="Y47" i="6" s="1"/>
  <c r="O65" i="6" l="1"/>
  <c r="P64" i="6"/>
  <c r="G31" i="6"/>
  <c r="AF31" i="6" s="1"/>
  <c r="F32" i="6"/>
  <c r="H30" i="6"/>
  <c r="I30" i="6"/>
  <c r="J30" i="6" s="1"/>
  <c r="P32" i="6"/>
  <c r="T65" i="6"/>
  <c r="Q66" i="6"/>
  <c r="AD67" i="3"/>
  <c r="AE66" i="3"/>
  <c r="S65" i="6"/>
  <c r="W48" i="6"/>
  <c r="V49" i="6"/>
  <c r="X48" i="6"/>
  <c r="Y48" i="6" s="1"/>
  <c r="O66" i="6" l="1"/>
  <c r="P65" i="6"/>
  <c r="G32" i="6"/>
  <c r="AF32" i="6" s="1"/>
  <c r="F33" i="6"/>
  <c r="H31" i="6"/>
  <c r="I31" i="6"/>
  <c r="J31" i="6" s="1"/>
  <c r="P33" i="6"/>
  <c r="Q67" i="6"/>
  <c r="T66" i="6"/>
  <c r="S66" i="6"/>
  <c r="AD68" i="3"/>
  <c r="AE67" i="3"/>
  <c r="W49" i="6"/>
  <c r="X49" i="6"/>
  <c r="Y49" i="6" s="1"/>
  <c r="U50" i="6"/>
  <c r="O67" i="6" l="1"/>
  <c r="P66" i="6"/>
  <c r="G33" i="6"/>
  <c r="AF33" i="6" s="1"/>
  <c r="F34" i="6"/>
  <c r="H32" i="6"/>
  <c r="I32" i="6"/>
  <c r="J32" i="6" s="1"/>
  <c r="P34" i="6"/>
  <c r="Q68" i="6"/>
  <c r="T67" i="6"/>
  <c r="AD69" i="3"/>
  <c r="AE68" i="3"/>
  <c r="S67" i="6"/>
  <c r="V50" i="6"/>
  <c r="U51" i="6" s="1"/>
  <c r="V51" i="6" s="1"/>
  <c r="O68" i="6" l="1"/>
  <c r="P67" i="6"/>
  <c r="G34" i="6"/>
  <c r="AF34" i="6" s="1"/>
  <c r="F35" i="6"/>
  <c r="H33" i="6"/>
  <c r="I33" i="6"/>
  <c r="J33" i="6" s="1"/>
  <c r="P35" i="6"/>
  <c r="Q69" i="6"/>
  <c r="T68" i="6"/>
  <c r="AD70" i="3"/>
  <c r="AE69" i="3"/>
  <c r="S68" i="6"/>
  <c r="U52" i="6"/>
  <c r="X50" i="6"/>
  <c r="Y50" i="6" s="1"/>
  <c r="W50" i="6"/>
  <c r="O69" i="6" l="1"/>
  <c r="P68" i="6"/>
  <c r="G35" i="6"/>
  <c r="AF35" i="6" s="1"/>
  <c r="F36" i="6"/>
  <c r="H34" i="6"/>
  <c r="I34" i="6"/>
  <c r="J34" i="6" s="1"/>
  <c r="P36" i="6"/>
  <c r="T69" i="6"/>
  <c r="Q70" i="6"/>
  <c r="AD71" i="3"/>
  <c r="AE70" i="3"/>
  <c r="S69" i="6"/>
  <c r="V52" i="6"/>
  <c r="W51" i="6"/>
  <c r="X51" i="6"/>
  <c r="Y51" i="6" s="1"/>
  <c r="O70" i="6" l="1"/>
  <c r="P69" i="6"/>
  <c r="G36" i="6"/>
  <c r="AF36" i="6" s="1"/>
  <c r="F37" i="6"/>
  <c r="H35" i="6"/>
  <c r="I35" i="6"/>
  <c r="J35" i="6" s="1"/>
  <c r="P37" i="6"/>
  <c r="Q71" i="6"/>
  <c r="T70" i="6"/>
  <c r="AD72" i="3"/>
  <c r="AE71" i="3"/>
  <c r="S70" i="6"/>
  <c r="W52" i="6"/>
  <c r="X52" i="6"/>
  <c r="Y52" i="6" s="1"/>
  <c r="U53" i="6"/>
  <c r="O71" i="6" l="1"/>
  <c r="P70" i="6"/>
  <c r="G37" i="6"/>
  <c r="AF37" i="6" s="1"/>
  <c r="F38" i="6"/>
  <c r="H36" i="6"/>
  <c r="I36" i="6"/>
  <c r="J36" i="6" s="1"/>
  <c r="P38" i="6"/>
  <c r="Q72" i="6"/>
  <c r="T71" i="6"/>
  <c r="AD73" i="3"/>
  <c r="AE72" i="3"/>
  <c r="S71" i="6"/>
  <c r="V53" i="6"/>
  <c r="U54" i="6" s="1"/>
  <c r="O72" i="6" l="1"/>
  <c r="P71" i="6"/>
  <c r="G38" i="6"/>
  <c r="AF38" i="6" s="1"/>
  <c r="F39" i="6"/>
  <c r="H37" i="6"/>
  <c r="I37" i="6"/>
  <c r="J37" i="6" s="1"/>
  <c r="P39" i="6"/>
  <c r="Q73" i="6"/>
  <c r="T72" i="6"/>
  <c r="AD74" i="3"/>
  <c r="AE73" i="3"/>
  <c r="S72" i="6"/>
  <c r="V54" i="6"/>
  <c r="U55" i="6" s="1"/>
  <c r="X53" i="6"/>
  <c r="Y53" i="6" s="1"/>
  <c r="W53" i="6"/>
  <c r="O73" i="6" l="1"/>
  <c r="P72" i="6"/>
  <c r="G39" i="6"/>
  <c r="AF39" i="6" s="1"/>
  <c r="F40" i="6"/>
  <c r="H38" i="6"/>
  <c r="I38" i="6"/>
  <c r="J38" i="6" s="1"/>
  <c r="P40" i="6"/>
  <c r="T73" i="6"/>
  <c r="Q74" i="6"/>
  <c r="AD75" i="3"/>
  <c r="AE74" i="3"/>
  <c r="S73" i="6"/>
  <c r="V55" i="6"/>
  <c r="U56" i="6" s="1"/>
  <c r="W54" i="6"/>
  <c r="X54" i="6"/>
  <c r="Y54" i="6" s="1"/>
  <c r="O74" i="6" l="1"/>
  <c r="P73" i="6"/>
  <c r="G40" i="6"/>
  <c r="AF40" i="6" s="1"/>
  <c r="F41" i="6"/>
  <c r="H39" i="6"/>
  <c r="I39" i="6"/>
  <c r="J39" i="6" s="1"/>
  <c r="P41" i="6"/>
  <c r="T74" i="6"/>
  <c r="Q75" i="6"/>
  <c r="AD76" i="3"/>
  <c r="AE75" i="3"/>
  <c r="S74" i="6"/>
  <c r="V56" i="6"/>
  <c r="U57" i="6" s="1"/>
  <c r="W55" i="6"/>
  <c r="X55" i="6"/>
  <c r="Y55" i="6" s="1"/>
  <c r="P74" i="6" l="1"/>
  <c r="O75" i="6"/>
  <c r="G41" i="6"/>
  <c r="AF41" i="6" s="1"/>
  <c r="F42" i="6"/>
  <c r="H40" i="6"/>
  <c r="I40" i="6"/>
  <c r="J40" i="6" s="1"/>
  <c r="P42" i="6"/>
  <c r="Q76" i="6"/>
  <c r="T75" i="6"/>
  <c r="AD77" i="3"/>
  <c r="AE76" i="3"/>
  <c r="S75" i="6"/>
  <c r="W56" i="6"/>
  <c r="X56" i="6"/>
  <c r="Y56" i="6" s="1"/>
  <c r="V57" i="6"/>
  <c r="O76" i="6" l="1"/>
  <c r="P75" i="6"/>
  <c r="G42" i="6"/>
  <c r="AF42" i="6" s="1"/>
  <c r="F43" i="6"/>
  <c r="H41" i="6"/>
  <c r="I41" i="6"/>
  <c r="J41" i="6" s="1"/>
  <c r="P43" i="6"/>
  <c r="T76" i="6"/>
  <c r="Q77" i="6"/>
  <c r="AD78" i="3"/>
  <c r="AE77" i="3"/>
  <c r="S76" i="6"/>
  <c r="W57" i="6"/>
  <c r="U58" i="6"/>
  <c r="X57" i="6"/>
  <c r="Y57" i="6" s="1"/>
  <c r="O77" i="6" l="1"/>
  <c r="P76" i="6"/>
  <c r="G43" i="6"/>
  <c r="AF43" i="6" s="1"/>
  <c r="F44" i="6"/>
  <c r="H42" i="6"/>
  <c r="I42" i="6"/>
  <c r="J42" i="6" s="1"/>
  <c r="P44" i="6"/>
  <c r="Q78" i="6"/>
  <c r="T77" i="6"/>
  <c r="AD79" i="3"/>
  <c r="AE78" i="3"/>
  <c r="S77" i="6"/>
  <c r="V58" i="6"/>
  <c r="U59" i="6" s="1"/>
  <c r="P77" i="6" l="1"/>
  <c r="O78" i="6"/>
  <c r="G44" i="6"/>
  <c r="AF44" i="6" s="1"/>
  <c r="F45" i="6"/>
  <c r="F46" i="6" s="1"/>
  <c r="H43" i="6"/>
  <c r="I43" i="6"/>
  <c r="J43" i="6" s="1"/>
  <c r="P45" i="6"/>
  <c r="T78" i="6"/>
  <c r="Q79" i="6"/>
  <c r="AD80" i="3"/>
  <c r="AE79" i="3"/>
  <c r="S78" i="6"/>
  <c r="V59" i="6"/>
  <c r="U60" i="6" s="1"/>
  <c r="X58" i="6"/>
  <c r="Y58" i="6" s="1"/>
  <c r="W58" i="6"/>
  <c r="G46" i="6" l="1"/>
  <c r="F47" i="6"/>
  <c r="P78" i="6"/>
  <c r="O79" i="6"/>
  <c r="AK45" i="6"/>
  <c r="G45" i="6"/>
  <c r="AF45" i="6" s="1"/>
  <c r="H44" i="6"/>
  <c r="I44" i="6"/>
  <c r="J44" i="6" s="1"/>
  <c r="AE45" i="6"/>
  <c r="AJ45" i="6"/>
  <c r="T79" i="6"/>
  <c r="Q80" i="6"/>
  <c r="AD81" i="3"/>
  <c r="AE80" i="3"/>
  <c r="S79" i="6"/>
  <c r="V60" i="6"/>
  <c r="U61" i="6" s="1"/>
  <c r="W59" i="6"/>
  <c r="X59" i="6"/>
  <c r="Y59" i="6" s="1"/>
  <c r="I46" i="6" l="1"/>
  <c r="AF46" i="6"/>
  <c r="O80" i="6"/>
  <c r="P79" i="6"/>
  <c r="G47" i="6"/>
  <c r="F48" i="6"/>
  <c r="H45" i="6"/>
  <c r="I45" i="6"/>
  <c r="J45" i="6" s="1"/>
  <c r="Q81" i="6"/>
  <c r="T80" i="6"/>
  <c r="AD82" i="3"/>
  <c r="AE81" i="3"/>
  <c r="S80" i="6"/>
  <c r="V61" i="6"/>
  <c r="U62" i="6" s="1"/>
  <c r="W60" i="6"/>
  <c r="X60" i="6"/>
  <c r="Y60" i="6" s="1"/>
  <c r="I47" i="6" l="1"/>
  <c r="AF47" i="6"/>
  <c r="AH45" i="6"/>
  <c r="J46" i="6"/>
  <c r="G48" i="6"/>
  <c r="F49" i="6"/>
  <c r="AM45" i="6"/>
  <c r="H46" i="6"/>
  <c r="H47" i="6" s="1"/>
  <c r="O81" i="6"/>
  <c r="P80" i="6"/>
  <c r="Q82" i="6"/>
  <c r="T81" i="6"/>
  <c r="AD83" i="3"/>
  <c r="AE82" i="3"/>
  <c r="S81" i="6"/>
  <c r="V62" i="6"/>
  <c r="U63" i="6" s="1"/>
  <c r="W61" i="6"/>
  <c r="X61" i="6"/>
  <c r="Y61" i="6" s="1"/>
  <c r="I48" i="6" l="1"/>
  <c r="AF48" i="6"/>
  <c r="J47" i="6"/>
  <c r="O82" i="6"/>
  <c r="P81" i="6"/>
  <c r="H48" i="6"/>
  <c r="G49" i="6"/>
  <c r="F50" i="6"/>
  <c r="J48" i="6"/>
  <c r="T82" i="6"/>
  <c r="Q83" i="6"/>
  <c r="AD84" i="3"/>
  <c r="AE83" i="3"/>
  <c r="S82" i="6"/>
  <c r="V63" i="6"/>
  <c r="W62" i="6"/>
  <c r="X62" i="6"/>
  <c r="Y62" i="6" s="1"/>
  <c r="I49" i="6" l="1"/>
  <c r="J49" i="6" s="1"/>
  <c r="AF49" i="6"/>
  <c r="H49" i="6"/>
  <c r="G50" i="6"/>
  <c r="F51" i="6"/>
  <c r="O83" i="6"/>
  <c r="P82" i="6"/>
  <c r="T83" i="6"/>
  <c r="Q84" i="6"/>
  <c r="AD85" i="3"/>
  <c r="AE84" i="3"/>
  <c r="S83" i="6"/>
  <c r="X63" i="6"/>
  <c r="Y63" i="6" s="1"/>
  <c r="W63" i="6"/>
  <c r="U64" i="6"/>
  <c r="H50" i="6" l="1"/>
  <c r="I50" i="6"/>
  <c r="J50" i="6" s="1"/>
  <c r="AF50" i="6"/>
  <c r="O84" i="6"/>
  <c r="P83" i="6"/>
  <c r="G51" i="6"/>
  <c r="F52" i="6"/>
  <c r="Q85" i="6"/>
  <c r="T84" i="6"/>
  <c r="S84" i="6"/>
  <c r="AD86" i="3"/>
  <c r="AE85" i="3"/>
  <c r="V64" i="6"/>
  <c r="I51" i="6" l="1"/>
  <c r="J51" i="6" s="1"/>
  <c r="AF51" i="6"/>
  <c r="G52" i="6"/>
  <c r="F53" i="6"/>
  <c r="H51" i="6"/>
  <c r="O85" i="6"/>
  <c r="P84" i="6"/>
  <c r="T85" i="6"/>
  <c r="Q86" i="6"/>
  <c r="AD87" i="3"/>
  <c r="AE86" i="3"/>
  <c r="S85" i="6"/>
  <c r="X64" i="6"/>
  <c r="Y64" i="6" s="1"/>
  <c r="U65" i="6"/>
  <c r="W64" i="6"/>
  <c r="H52" i="6" l="1"/>
  <c r="I52" i="6"/>
  <c r="J52" i="6" s="1"/>
  <c r="AF52" i="6"/>
  <c r="O86" i="6"/>
  <c r="P85" i="6"/>
  <c r="G53" i="6"/>
  <c r="F54" i="6"/>
  <c r="Q87" i="6"/>
  <c r="T86" i="6"/>
  <c r="AD88" i="3"/>
  <c r="AE87" i="3"/>
  <c r="S86" i="6"/>
  <c r="V65" i="6"/>
  <c r="I53" i="6" l="1"/>
  <c r="J53" i="6" s="1"/>
  <c r="AF53" i="6"/>
  <c r="G54" i="6"/>
  <c r="F55" i="6"/>
  <c r="H53" i="6"/>
  <c r="P86" i="6"/>
  <c r="O87" i="6"/>
  <c r="Q88" i="6"/>
  <c r="T87" i="6"/>
  <c r="U66" i="6"/>
  <c r="V66" i="6" s="1"/>
  <c r="U67" i="6" s="1"/>
  <c r="AD89" i="3"/>
  <c r="AE88" i="3"/>
  <c r="S87" i="6"/>
  <c r="W65" i="6"/>
  <c r="X65" i="6"/>
  <c r="Y65" i="6" s="1"/>
  <c r="H54" i="6" l="1"/>
  <c r="I54" i="6"/>
  <c r="J54" i="6" s="1"/>
  <c r="AF54" i="6"/>
  <c r="O88" i="6"/>
  <c r="P87" i="6"/>
  <c r="G55" i="6"/>
  <c r="F56" i="6"/>
  <c r="Q89" i="6"/>
  <c r="T88" i="6"/>
  <c r="AD90" i="3"/>
  <c r="AE89" i="3"/>
  <c r="S88" i="6"/>
  <c r="W66" i="6"/>
  <c r="V67" i="6"/>
  <c r="U68" i="6" s="1"/>
  <c r="X66" i="6"/>
  <c r="Y66" i="6" s="1"/>
  <c r="I55" i="6" l="1"/>
  <c r="J55" i="6" s="1"/>
  <c r="AF55" i="6"/>
  <c r="G56" i="6"/>
  <c r="F57" i="6"/>
  <c r="H55" i="6"/>
  <c r="O89" i="6"/>
  <c r="P88" i="6"/>
  <c r="T89" i="6"/>
  <c r="Q90" i="6"/>
  <c r="AD91" i="3"/>
  <c r="AE91" i="3" s="1"/>
  <c r="AE90" i="3"/>
  <c r="S89" i="6"/>
  <c r="W67" i="6"/>
  <c r="V68" i="6"/>
  <c r="X67" i="6"/>
  <c r="Y67" i="6" s="1"/>
  <c r="H56" i="6" l="1"/>
  <c r="I56" i="6"/>
  <c r="J56" i="6" s="1"/>
  <c r="AF56" i="6"/>
  <c r="G57" i="6"/>
  <c r="F58" i="6"/>
  <c r="O90" i="6"/>
  <c r="P89" i="6"/>
  <c r="T90" i="6"/>
  <c r="Q91" i="6"/>
  <c r="AD92" i="3"/>
  <c r="AE92" i="3" s="1"/>
  <c r="S90" i="6"/>
  <c r="W68" i="6"/>
  <c r="U69" i="6"/>
  <c r="X68" i="6"/>
  <c r="Y68" i="6" s="1"/>
  <c r="I57" i="6" l="1"/>
  <c r="J57" i="6" s="1"/>
  <c r="AF57" i="6"/>
  <c r="H57" i="6"/>
  <c r="O91" i="6"/>
  <c r="P90" i="6"/>
  <c r="G58" i="6"/>
  <c r="F59" i="6"/>
  <c r="T91" i="6"/>
  <c r="Q92" i="6"/>
  <c r="AD93" i="3"/>
  <c r="AE93" i="3" s="1"/>
  <c r="S91" i="6"/>
  <c r="V69" i="6"/>
  <c r="I58" i="6" l="1"/>
  <c r="J58" i="6" s="1"/>
  <c r="AF58" i="6"/>
  <c r="G59" i="6"/>
  <c r="F60" i="6"/>
  <c r="H58" i="6"/>
  <c r="O92" i="6"/>
  <c r="P91" i="6"/>
  <c r="Q93" i="6"/>
  <c r="T92" i="6"/>
  <c r="AD94" i="3"/>
  <c r="AE94" i="3" s="1"/>
  <c r="S92" i="6"/>
  <c r="X69" i="6"/>
  <c r="Y69" i="6" s="1"/>
  <c r="W69" i="6"/>
  <c r="U70" i="6"/>
  <c r="H59" i="6" l="1"/>
  <c r="I59" i="6"/>
  <c r="J59" i="6" s="1"/>
  <c r="AF59" i="6"/>
  <c r="P92" i="6"/>
  <c r="O93" i="6"/>
  <c r="G60" i="6"/>
  <c r="F61" i="6"/>
  <c r="T93" i="6"/>
  <c r="Q94" i="6"/>
  <c r="AD95" i="3"/>
  <c r="AE95" i="3" s="1"/>
  <c r="S93" i="6"/>
  <c r="V70" i="6"/>
  <c r="I60" i="6" l="1"/>
  <c r="J60" i="6" s="1"/>
  <c r="AF60" i="6"/>
  <c r="G61" i="6"/>
  <c r="F62" i="6"/>
  <c r="O94" i="6"/>
  <c r="P93" i="6"/>
  <c r="H60" i="6"/>
  <c r="T94" i="6"/>
  <c r="Q95" i="6"/>
  <c r="AD96" i="3"/>
  <c r="AE96" i="3" s="1"/>
  <c r="S94" i="6"/>
  <c r="X70" i="6"/>
  <c r="Y70" i="6" s="1"/>
  <c r="W70" i="6"/>
  <c r="U71" i="6"/>
  <c r="H61" i="6" l="1"/>
  <c r="I61" i="6"/>
  <c r="J61" i="6" s="1"/>
  <c r="AF61" i="6"/>
  <c r="O95" i="6"/>
  <c r="P94" i="6"/>
  <c r="G62" i="6"/>
  <c r="F63" i="6"/>
  <c r="T95" i="6"/>
  <c r="Q96" i="6"/>
  <c r="AD97" i="3"/>
  <c r="AE97" i="3" s="1"/>
  <c r="S95" i="6"/>
  <c r="V71" i="6"/>
  <c r="I62" i="6" l="1"/>
  <c r="J62" i="6" s="1"/>
  <c r="AF62" i="6"/>
  <c r="G63" i="6"/>
  <c r="F64" i="6"/>
  <c r="H62" i="6"/>
  <c r="O96" i="6"/>
  <c r="P95" i="6"/>
  <c r="T96" i="6"/>
  <c r="Q97" i="6"/>
  <c r="AD98" i="3"/>
  <c r="AE98" i="3" s="1"/>
  <c r="S96" i="6"/>
  <c r="X71" i="6"/>
  <c r="Y71" i="6" s="1"/>
  <c r="W71" i="6"/>
  <c r="U72" i="6"/>
  <c r="H63" i="6" l="1"/>
  <c r="I63" i="6"/>
  <c r="J63" i="6" s="1"/>
  <c r="AF63" i="6"/>
  <c r="O97" i="6"/>
  <c r="P96" i="6"/>
  <c r="G64" i="6"/>
  <c r="F65" i="6"/>
  <c r="Q98" i="6"/>
  <c r="T97" i="6"/>
  <c r="AD99" i="3"/>
  <c r="AE99" i="3" s="1"/>
  <c r="S97" i="6"/>
  <c r="V72" i="6"/>
  <c r="I64" i="6" l="1"/>
  <c r="J64" i="6" s="1"/>
  <c r="AF64" i="6"/>
  <c r="G65" i="6"/>
  <c r="F66" i="6"/>
  <c r="H64" i="6"/>
  <c r="O98" i="6"/>
  <c r="P97" i="6"/>
  <c r="Q99" i="6"/>
  <c r="T98" i="6"/>
  <c r="AD100" i="3"/>
  <c r="AE100" i="3" s="1"/>
  <c r="S98" i="6"/>
  <c r="X72" i="6"/>
  <c r="Y72" i="6" s="1"/>
  <c r="W72" i="6"/>
  <c r="U73" i="6"/>
  <c r="H65" i="6" l="1"/>
  <c r="I65" i="6"/>
  <c r="J65" i="6" s="1"/>
  <c r="AF65" i="6"/>
  <c r="O99" i="6"/>
  <c r="P98" i="6"/>
  <c r="G66" i="6"/>
  <c r="F67" i="6"/>
  <c r="Q100" i="6"/>
  <c r="T99" i="6"/>
  <c r="AD101" i="3"/>
  <c r="AE101" i="3" s="1"/>
  <c r="S99" i="6"/>
  <c r="V73" i="6"/>
  <c r="I66" i="6" l="1"/>
  <c r="J66" i="6" s="1"/>
  <c r="AF66" i="6"/>
  <c r="G67" i="6"/>
  <c r="F68" i="6"/>
  <c r="H66" i="6"/>
  <c r="O100" i="6"/>
  <c r="P99" i="6"/>
  <c r="T100" i="6"/>
  <c r="Q101" i="6"/>
  <c r="AD102" i="3"/>
  <c r="AE102" i="3" s="1"/>
  <c r="S100" i="6"/>
  <c r="X73" i="6"/>
  <c r="Y73" i="6" s="1"/>
  <c r="W73" i="6"/>
  <c r="U74" i="6"/>
  <c r="H67" i="6" l="1"/>
  <c r="I67" i="6"/>
  <c r="J67" i="6" s="1"/>
  <c r="AF67" i="6"/>
  <c r="O101" i="6"/>
  <c r="P100" i="6"/>
  <c r="G68" i="6"/>
  <c r="F69" i="6"/>
  <c r="Q102" i="6"/>
  <c r="T101" i="6"/>
  <c r="AD103" i="3"/>
  <c r="AE103" i="3" s="1"/>
  <c r="S101" i="6"/>
  <c r="V74" i="6"/>
  <c r="I68" i="6" l="1"/>
  <c r="J68" i="6" s="1"/>
  <c r="AF68" i="6"/>
  <c r="G69" i="6"/>
  <c r="F70" i="6"/>
  <c r="H68" i="6"/>
  <c r="O102" i="6"/>
  <c r="P101" i="6"/>
  <c r="T102" i="6"/>
  <c r="Q103" i="6"/>
  <c r="U75" i="6"/>
  <c r="V75" i="6" s="1"/>
  <c r="U76" i="6" s="1"/>
  <c r="AD104" i="3"/>
  <c r="AE104" i="3" s="1"/>
  <c r="S102" i="6"/>
  <c r="W74" i="6"/>
  <c r="X74" i="6"/>
  <c r="Y74" i="6" s="1"/>
  <c r="H69" i="6" l="1"/>
  <c r="I69" i="6"/>
  <c r="J69" i="6" s="1"/>
  <c r="AF69" i="6"/>
  <c r="P102" i="6"/>
  <c r="O103" i="6"/>
  <c r="G70" i="6"/>
  <c r="F71" i="6"/>
  <c r="Q104" i="6"/>
  <c r="T103" i="6"/>
  <c r="AD105" i="3"/>
  <c r="AE105" i="3" s="1"/>
  <c r="S103" i="6"/>
  <c r="W75" i="6"/>
  <c r="V76" i="6"/>
  <c r="U77" i="6" s="1"/>
  <c r="X75" i="6"/>
  <c r="Y75" i="6" s="1"/>
  <c r="I70" i="6" l="1"/>
  <c r="J70" i="6" s="1"/>
  <c r="AF70" i="6"/>
  <c r="G71" i="6"/>
  <c r="F72" i="6"/>
  <c r="O104" i="6"/>
  <c r="P103" i="6"/>
  <c r="H70" i="6"/>
  <c r="T104" i="6"/>
  <c r="Q105" i="6"/>
  <c r="AD106" i="3"/>
  <c r="AE106" i="3" s="1"/>
  <c r="S104" i="6"/>
  <c r="W76" i="6"/>
  <c r="V77" i="6"/>
  <c r="X76" i="6"/>
  <c r="Y76" i="6" s="1"/>
  <c r="H71" i="6" l="1"/>
  <c r="I71" i="6"/>
  <c r="J71" i="6" s="1"/>
  <c r="AF71" i="6"/>
  <c r="G72" i="6"/>
  <c r="F73" i="6"/>
  <c r="O105" i="6"/>
  <c r="P104" i="6"/>
  <c r="T105" i="6"/>
  <c r="Q106" i="6"/>
  <c r="AD107" i="3"/>
  <c r="AE107" i="3" s="1"/>
  <c r="S105" i="6"/>
  <c r="X77" i="6"/>
  <c r="Y77" i="6" s="1"/>
  <c r="W77" i="6"/>
  <c r="U78" i="6"/>
  <c r="I72" i="6" l="1"/>
  <c r="J72" i="6" s="1"/>
  <c r="AF72" i="6"/>
  <c r="O106" i="6"/>
  <c r="P105" i="6"/>
  <c r="H72" i="6"/>
  <c r="G73" i="6"/>
  <c r="F74" i="6"/>
  <c r="Q107" i="6"/>
  <c r="T106" i="6"/>
  <c r="AD108" i="3"/>
  <c r="AE108" i="3" s="1"/>
  <c r="S106" i="6"/>
  <c r="V78" i="6"/>
  <c r="W78" i="6" s="1"/>
  <c r="I73" i="6" l="1"/>
  <c r="J73" i="6" s="1"/>
  <c r="AF73" i="6"/>
  <c r="O107" i="6"/>
  <c r="P106" i="6"/>
  <c r="G74" i="6"/>
  <c r="F75" i="6"/>
  <c r="H73" i="6"/>
  <c r="T107" i="6"/>
  <c r="Q108" i="6"/>
  <c r="AD109" i="3"/>
  <c r="AE109" i="3" s="1"/>
  <c r="S107" i="6"/>
  <c r="U79" i="6"/>
  <c r="X78" i="6"/>
  <c r="Y78" i="6" s="1"/>
  <c r="H74" i="6" l="1"/>
  <c r="I74" i="6"/>
  <c r="J74" i="6" s="1"/>
  <c r="AF74" i="6"/>
  <c r="G75" i="6"/>
  <c r="F76" i="6"/>
  <c r="O108" i="6"/>
  <c r="P107" i="6"/>
  <c r="Q109" i="6"/>
  <c r="T108" i="6"/>
  <c r="AD110" i="3"/>
  <c r="AE110" i="3" s="1"/>
  <c r="S108" i="6"/>
  <c r="V79" i="6"/>
  <c r="U80" i="6" s="1"/>
  <c r="I75" i="6" l="1"/>
  <c r="J75" i="6" s="1"/>
  <c r="AF75" i="6"/>
  <c r="O109" i="6"/>
  <c r="P108" i="6"/>
  <c r="H75" i="6"/>
  <c r="G76" i="6"/>
  <c r="F77" i="6"/>
  <c r="T109" i="6"/>
  <c r="Q110" i="6"/>
  <c r="AD111" i="3"/>
  <c r="AE111" i="3" s="1"/>
  <c r="S109" i="6"/>
  <c r="V80" i="6"/>
  <c r="U81" i="6" s="1"/>
  <c r="X79" i="6"/>
  <c r="Y79" i="6" s="1"/>
  <c r="W79" i="6"/>
  <c r="I76" i="6" l="1"/>
  <c r="J76" i="6" s="1"/>
  <c r="AF76" i="6"/>
  <c r="O110" i="6"/>
  <c r="P109" i="6"/>
  <c r="G77" i="6"/>
  <c r="F78" i="6"/>
  <c r="H76" i="6"/>
  <c r="Q111" i="6"/>
  <c r="T110" i="6"/>
  <c r="AD112" i="3"/>
  <c r="AE112" i="3" s="1"/>
  <c r="S110" i="6"/>
  <c r="W80" i="6"/>
  <c r="V81" i="6"/>
  <c r="X80" i="6"/>
  <c r="Y80" i="6" s="1"/>
  <c r="H77" i="6" l="1"/>
  <c r="I77" i="6"/>
  <c r="J77" i="6" s="1"/>
  <c r="AF77" i="6"/>
  <c r="G78" i="6"/>
  <c r="F79" i="6"/>
  <c r="O111" i="6"/>
  <c r="P110" i="6"/>
  <c r="T111" i="6"/>
  <c r="Q112" i="6"/>
  <c r="W81" i="6"/>
  <c r="AD113" i="3"/>
  <c r="AE113" i="3" s="1"/>
  <c r="S111" i="6"/>
  <c r="X81" i="6"/>
  <c r="Y81" i="6" s="1"/>
  <c r="U82" i="6"/>
  <c r="I78" i="6" l="1"/>
  <c r="J78" i="6" s="1"/>
  <c r="AF78" i="6"/>
  <c r="O112" i="6"/>
  <c r="P111" i="6"/>
  <c r="H78" i="6"/>
  <c r="F80" i="6"/>
  <c r="G79" i="6"/>
  <c r="Q113" i="6"/>
  <c r="T112" i="6"/>
  <c r="S112" i="6"/>
  <c r="AD114" i="3"/>
  <c r="AE114" i="3" s="1"/>
  <c r="V82" i="6"/>
  <c r="I79" i="6" l="1"/>
  <c r="J79" i="6" s="1"/>
  <c r="AF79" i="6"/>
  <c r="G80" i="6"/>
  <c r="F81" i="6"/>
  <c r="O113" i="6"/>
  <c r="P112" i="6"/>
  <c r="H79" i="6"/>
  <c r="Q114" i="6"/>
  <c r="T113" i="6"/>
  <c r="AD115" i="3"/>
  <c r="AE115" i="3" s="1"/>
  <c r="S113" i="6"/>
  <c r="X82" i="6"/>
  <c r="Y82" i="6" s="1"/>
  <c r="W82" i="6"/>
  <c r="U83" i="6"/>
  <c r="H80" i="6" l="1"/>
  <c r="I80" i="6"/>
  <c r="J80" i="6" s="1"/>
  <c r="AF80" i="6"/>
  <c r="O114" i="6"/>
  <c r="P113" i="6"/>
  <c r="G81" i="6"/>
  <c r="F82" i="6"/>
  <c r="T114" i="6"/>
  <c r="Q115" i="6"/>
  <c r="S114" i="6"/>
  <c r="AD116" i="3"/>
  <c r="AE116" i="3" s="1"/>
  <c r="V83" i="6"/>
  <c r="I81" i="6" l="1"/>
  <c r="J81" i="6" s="1"/>
  <c r="AF81" i="6"/>
  <c r="H81" i="6"/>
  <c r="G82" i="6"/>
  <c r="F83" i="6"/>
  <c r="G83" i="6" s="1"/>
  <c r="O115" i="6"/>
  <c r="P114" i="6"/>
  <c r="T115" i="6"/>
  <c r="Q116" i="6"/>
  <c r="U84" i="6"/>
  <c r="V84" i="6" s="1"/>
  <c r="U85" i="6" s="1"/>
  <c r="AD117" i="3"/>
  <c r="AE117" i="3" s="1"/>
  <c r="S115" i="6"/>
  <c r="W83" i="6"/>
  <c r="X83" i="6"/>
  <c r="Y83" i="6" s="1"/>
  <c r="H82" i="6" l="1"/>
  <c r="H83" i="6" s="1"/>
  <c r="F84" i="6"/>
  <c r="G84" i="6" s="1"/>
  <c r="AF84" i="6" s="1"/>
  <c r="I82" i="6"/>
  <c r="J82" i="6" s="1"/>
  <c r="AF82" i="6"/>
  <c r="I83" i="6"/>
  <c r="AF83" i="6"/>
  <c r="O116" i="6"/>
  <c r="P115" i="6"/>
  <c r="Q117" i="6"/>
  <c r="T116" i="6"/>
  <c r="AD118" i="3"/>
  <c r="AE118" i="3" s="1"/>
  <c r="S116" i="6"/>
  <c r="W84" i="6"/>
  <c r="V85" i="6"/>
  <c r="U86" i="6" s="1"/>
  <c r="X84" i="6"/>
  <c r="Y84" i="6" s="1"/>
  <c r="F85" i="6" l="1"/>
  <c r="G85" i="6" s="1"/>
  <c r="AF85" i="6" s="1"/>
  <c r="I84" i="6"/>
  <c r="H84" i="6"/>
  <c r="J83" i="6"/>
  <c r="O117" i="6"/>
  <c r="P116" i="6"/>
  <c r="Q118" i="6"/>
  <c r="T117" i="6"/>
  <c r="AD119" i="3"/>
  <c r="AE119" i="3" s="1"/>
  <c r="S117" i="6"/>
  <c r="W85" i="6"/>
  <c r="V86" i="6"/>
  <c r="X85" i="6"/>
  <c r="Y85" i="6" s="1"/>
  <c r="F86" i="6" l="1"/>
  <c r="G86" i="6" s="1"/>
  <c r="AF86" i="6" s="1"/>
  <c r="H85" i="6"/>
  <c r="I85" i="6"/>
  <c r="J84" i="6"/>
  <c r="O118" i="6"/>
  <c r="P117" i="6"/>
  <c r="T118" i="6"/>
  <c r="Q119" i="6"/>
  <c r="W86" i="6"/>
  <c r="S118" i="6"/>
  <c r="AD120" i="3"/>
  <c r="AE120" i="3" s="1"/>
  <c r="U87" i="6"/>
  <c r="V87" i="6" s="1"/>
  <c r="X86" i="6"/>
  <c r="Y86" i="6" s="1"/>
  <c r="I86" i="6" l="1"/>
  <c r="F87" i="6"/>
  <c r="G87" i="6" s="1"/>
  <c r="I87" i="6" s="1"/>
  <c r="H86" i="6"/>
  <c r="J85" i="6"/>
  <c r="O119" i="6"/>
  <c r="P118" i="6"/>
  <c r="Q120" i="6"/>
  <c r="T119" i="6"/>
  <c r="AD121" i="3"/>
  <c r="AE121" i="3" s="1"/>
  <c r="S119" i="6"/>
  <c r="W87" i="6"/>
  <c r="U88" i="6"/>
  <c r="V88" i="6" s="1"/>
  <c r="X87" i="6"/>
  <c r="Y87" i="6" s="1"/>
  <c r="J86" i="6" l="1"/>
  <c r="J87" i="6" s="1"/>
  <c r="F88" i="6"/>
  <c r="G88" i="6" s="1"/>
  <c r="AF88" i="6" s="1"/>
  <c r="AF87" i="6"/>
  <c r="H87" i="6"/>
  <c r="H88" i="6" s="1"/>
  <c r="O120" i="6"/>
  <c r="P119" i="6"/>
  <c r="T120" i="6"/>
  <c r="Q121" i="6"/>
  <c r="W88" i="6"/>
  <c r="S120" i="6"/>
  <c r="AD122" i="3"/>
  <c r="AE122" i="3" s="1"/>
  <c r="U89" i="6"/>
  <c r="V89" i="6" s="1"/>
  <c r="X88" i="6"/>
  <c r="Y88" i="6" s="1"/>
  <c r="F89" i="6" l="1"/>
  <c r="G89" i="6" s="1"/>
  <c r="AF89" i="6" s="1"/>
  <c r="I88" i="6"/>
  <c r="J88" i="6" s="1"/>
  <c r="O121" i="6"/>
  <c r="P120" i="6"/>
  <c r="W89" i="6"/>
  <c r="T121" i="6"/>
  <c r="Q122" i="6"/>
  <c r="AD123" i="3"/>
  <c r="AE123" i="3" s="1"/>
  <c r="S121" i="6"/>
  <c r="U90" i="6"/>
  <c r="V90" i="6" s="1"/>
  <c r="X89" i="6"/>
  <c r="Y89" i="6" s="1"/>
  <c r="F90" i="6" l="1"/>
  <c r="G90" i="6" s="1"/>
  <c r="AF90" i="6" s="1"/>
  <c r="I89" i="6"/>
  <c r="H89" i="6"/>
  <c r="H90" i="6" s="1"/>
  <c r="J89" i="6"/>
  <c r="I90" i="6"/>
  <c r="O122" i="6"/>
  <c r="P121" i="6"/>
  <c r="W90" i="6"/>
  <c r="T122" i="6"/>
  <c r="Q123" i="6"/>
  <c r="F91" i="6"/>
  <c r="G91" i="6" s="1"/>
  <c r="AD124" i="3"/>
  <c r="AE124" i="3" s="1"/>
  <c r="S122" i="6"/>
  <c r="X90" i="6"/>
  <c r="Y90" i="6" s="1"/>
  <c r="U91" i="6"/>
  <c r="J90" i="6" l="1"/>
  <c r="I91" i="6"/>
  <c r="AF91" i="6"/>
  <c r="H91" i="6"/>
  <c r="O123" i="6"/>
  <c r="P122" i="6"/>
  <c r="T123" i="6"/>
  <c r="Q124" i="6"/>
  <c r="AD125" i="3"/>
  <c r="AE125" i="3" s="1"/>
  <c r="S123" i="6"/>
  <c r="V91" i="6"/>
  <c r="F92" i="6" s="1"/>
  <c r="G92" i="6" s="1"/>
  <c r="J91" i="6" l="1"/>
  <c r="I92" i="6"/>
  <c r="AF92" i="6"/>
  <c r="H92" i="6"/>
  <c r="O124" i="6"/>
  <c r="P123" i="6"/>
  <c r="Q125" i="6"/>
  <c r="T124" i="6"/>
  <c r="S124" i="6"/>
  <c r="AD126" i="3"/>
  <c r="AE126" i="3" s="1"/>
  <c r="X91" i="6"/>
  <c r="Y91" i="6" s="1"/>
  <c r="W91" i="6"/>
  <c r="U92" i="6"/>
  <c r="J92" i="6" l="1"/>
  <c r="P124" i="6"/>
  <c r="O125" i="6"/>
  <c r="Q126" i="6"/>
  <c r="T125" i="6"/>
  <c r="AD127" i="3"/>
  <c r="AE127" i="3" s="1"/>
  <c r="S125" i="6"/>
  <c r="V92" i="6"/>
  <c r="O126" i="6" l="1"/>
  <c r="P125" i="6"/>
  <c r="Q127" i="6"/>
  <c r="T126" i="6"/>
  <c r="W92" i="6"/>
  <c r="F93" i="6"/>
  <c r="G93" i="6" s="1"/>
  <c r="S126" i="6"/>
  <c r="AD128" i="3"/>
  <c r="AE128" i="3" s="1"/>
  <c r="X92" i="6"/>
  <c r="Y92" i="6" s="1"/>
  <c r="U93" i="6"/>
  <c r="H93" i="6" l="1"/>
  <c r="AF93" i="6"/>
  <c r="P126" i="6"/>
  <c r="O127" i="6"/>
  <c r="I93" i="6"/>
  <c r="J93" i="6" s="1"/>
  <c r="T127" i="6"/>
  <c r="Q128" i="6"/>
  <c r="AD129" i="3"/>
  <c r="AE129" i="3" s="1"/>
  <c r="S127" i="6"/>
  <c r="V93" i="6"/>
  <c r="U94" i="6" s="1"/>
  <c r="O128" i="6" l="1"/>
  <c r="P127" i="6"/>
  <c r="Q129" i="6"/>
  <c r="T128" i="6"/>
  <c r="F94" i="6"/>
  <c r="G94" i="6" s="1"/>
  <c r="AF94" i="6" s="1"/>
  <c r="AD130" i="3"/>
  <c r="AE130" i="3" s="1"/>
  <c r="S128" i="6"/>
  <c r="V94" i="6"/>
  <c r="X93" i="6"/>
  <c r="Y93" i="6" s="1"/>
  <c r="W93" i="6"/>
  <c r="I94" i="6" l="1"/>
  <c r="J94" i="6" s="1"/>
  <c r="H94" i="6"/>
  <c r="O129" i="6"/>
  <c r="P128" i="6"/>
  <c r="Q130" i="6"/>
  <c r="T129" i="6"/>
  <c r="F95" i="6"/>
  <c r="G95" i="6" s="1"/>
  <c r="AD131" i="3"/>
  <c r="AE131" i="3" s="1"/>
  <c r="S129" i="6"/>
  <c r="W94" i="6"/>
  <c r="X94" i="6"/>
  <c r="Y94" i="6" s="1"/>
  <c r="U95" i="6"/>
  <c r="I95" i="6" l="1"/>
  <c r="AF95" i="6"/>
  <c r="O130" i="6"/>
  <c r="P129" i="6"/>
  <c r="J95" i="6"/>
  <c r="H95" i="6"/>
  <c r="T130" i="6"/>
  <c r="Q131" i="6"/>
  <c r="S130" i="6"/>
  <c r="AD132" i="3"/>
  <c r="AE132" i="3" s="1"/>
  <c r="V95" i="6"/>
  <c r="F96" i="6" s="1"/>
  <c r="G96" i="6" s="1"/>
  <c r="I96" i="6" l="1"/>
  <c r="J96" i="6" s="1"/>
  <c r="AF96" i="6"/>
  <c r="H96" i="6"/>
  <c r="O131" i="6"/>
  <c r="P130" i="6"/>
  <c r="T131" i="6"/>
  <c r="Q132" i="6"/>
  <c r="AD133" i="3"/>
  <c r="AE133" i="3" s="1"/>
  <c r="S131" i="6"/>
  <c r="X95" i="6"/>
  <c r="Y95" i="6" s="1"/>
  <c r="W95" i="6"/>
  <c r="U96" i="6"/>
  <c r="O132" i="6" l="1"/>
  <c r="P131" i="6"/>
  <c r="T132" i="6"/>
  <c r="Q133" i="6"/>
  <c r="AD134" i="3"/>
  <c r="AE134" i="3" s="1"/>
  <c r="S132" i="6"/>
  <c r="V96" i="6"/>
  <c r="F97" i="6" s="1"/>
  <c r="G97" i="6" s="1"/>
  <c r="I97" i="6" l="1"/>
  <c r="J97" i="6" s="1"/>
  <c r="AF97" i="6"/>
  <c r="O133" i="6"/>
  <c r="P132" i="6"/>
  <c r="H97" i="6"/>
  <c r="T133" i="6"/>
  <c r="Q134" i="6"/>
  <c r="AD135" i="3"/>
  <c r="AE135" i="3" s="1"/>
  <c r="S133" i="6"/>
  <c r="X96" i="6"/>
  <c r="Y96" i="6" s="1"/>
  <c r="W96" i="6"/>
  <c r="U97" i="6"/>
  <c r="P133" i="6" l="1"/>
  <c r="O134" i="6"/>
  <c r="T134" i="6"/>
  <c r="Q135" i="6"/>
  <c r="AD136" i="3"/>
  <c r="AE136" i="3" s="1"/>
  <c r="S134" i="6"/>
  <c r="V97" i="6"/>
  <c r="O135" i="6" l="1"/>
  <c r="P134" i="6"/>
  <c r="Q136" i="6"/>
  <c r="T135" i="6"/>
  <c r="U98" i="6"/>
  <c r="V98" i="6" s="1"/>
  <c r="F98" i="6"/>
  <c r="G98" i="6" s="1"/>
  <c r="AD137" i="3"/>
  <c r="AE137" i="3" s="1"/>
  <c r="S135" i="6"/>
  <c r="W97" i="6"/>
  <c r="X97" i="6"/>
  <c r="Y97" i="6" s="1"/>
  <c r="H98" i="6" l="1"/>
  <c r="AF98" i="6"/>
  <c r="O136" i="6"/>
  <c r="P135" i="6"/>
  <c r="I98" i="6"/>
  <c r="J98" i="6" s="1"/>
  <c r="Q137" i="6"/>
  <c r="T136" i="6"/>
  <c r="F99" i="6"/>
  <c r="G99" i="6" s="1"/>
  <c r="AD138" i="3"/>
  <c r="AE138" i="3" s="1"/>
  <c r="S136" i="6"/>
  <c r="X98" i="6"/>
  <c r="Y98" i="6" s="1"/>
  <c r="U99" i="6"/>
  <c r="W98" i="6"/>
  <c r="I99" i="6" l="1"/>
  <c r="J99" i="6" s="1"/>
  <c r="AF99" i="6"/>
  <c r="O137" i="6"/>
  <c r="P136" i="6"/>
  <c r="H99" i="6"/>
  <c r="T137" i="6"/>
  <c r="Q138" i="6"/>
  <c r="S137" i="6"/>
  <c r="AD139" i="3"/>
  <c r="AE139" i="3" s="1"/>
  <c r="V99" i="6"/>
  <c r="F100" i="6" s="1"/>
  <c r="G100" i="6" s="1"/>
  <c r="I100" i="6" l="1"/>
  <c r="J100" i="6" s="1"/>
  <c r="AF100" i="6"/>
  <c r="H100" i="6"/>
  <c r="O138" i="6"/>
  <c r="P137" i="6"/>
  <c r="Q139" i="6"/>
  <c r="T138" i="6"/>
  <c r="AD140" i="3"/>
  <c r="AE140" i="3" s="1"/>
  <c r="S138" i="6"/>
  <c r="X99" i="6"/>
  <c r="Y99" i="6" s="1"/>
  <c r="W99" i="6"/>
  <c r="U100" i="6"/>
  <c r="O139" i="6" l="1"/>
  <c r="P138" i="6"/>
  <c r="Q140" i="6"/>
  <c r="T139" i="6"/>
  <c r="AD141" i="3"/>
  <c r="AE141" i="3" s="1"/>
  <c r="S139" i="6"/>
  <c r="V100" i="6"/>
  <c r="F101" i="6" s="1"/>
  <c r="G101" i="6" s="1"/>
  <c r="I101" i="6" l="1"/>
  <c r="J101" i="6" s="1"/>
  <c r="AF101" i="6"/>
  <c r="H101" i="6"/>
  <c r="O140" i="6"/>
  <c r="P139" i="6"/>
  <c r="T140" i="6"/>
  <c r="Q141" i="6"/>
  <c r="AD142" i="3"/>
  <c r="AE142" i="3" s="1"/>
  <c r="S140" i="6"/>
  <c r="X100" i="6"/>
  <c r="Y100" i="6" s="1"/>
  <c r="W100" i="6"/>
  <c r="U101" i="6"/>
  <c r="O141" i="6" l="1"/>
  <c r="AG141" i="6" s="1"/>
  <c r="P140" i="6"/>
  <c r="T141" i="6"/>
  <c r="Q142" i="6"/>
  <c r="AD143" i="3"/>
  <c r="AE143" i="3" s="1"/>
  <c r="S141" i="6"/>
  <c r="V101" i="6"/>
  <c r="O142" i="6" l="1"/>
  <c r="P141" i="6"/>
  <c r="Q143" i="6"/>
  <c r="T142" i="6"/>
  <c r="U102" i="6"/>
  <c r="V102" i="6" s="1"/>
  <c r="F102" i="6"/>
  <c r="G102" i="6" s="1"/>
  <c r="AD144" i="3"/>
  <c r="AE144" i="3" s="1"/>
  <c r="S142" i="6"/>
  <c r="W101" i="6"/>
  <c r="X101" i="6"/>
  <c r="Y101" i="6" s="1"/>
  <c r="AJ141" i="6" l="1"/>
  <c r="AE141" i="6"/>
  <c r="H102" i="6"/>
  <c r="AF102" i="6"/>
  <c r="O143" i="6"/>
  <c r="P142" i="6"/>
  <c r="I102" i="6"/>
  <c r="J102" i="6" s="1"/>
  <c r="Q144" i="6"/>
  <c r="T143" i="6"/>
  <c r="F103" i="6"/>
  <c r="G103" i="6" s="1"/>
  <c r="AD145" i="3"/>
  <c r="AE145" i="3" s="1"/>
  <c r="S143" i="6"/>
  <c r="X102" i="6"/>
  <c r="Y102" i="6" s="1"/>
  <c r="U103" i="6"/>
  <c r="W102" i="6"/>
  <c r="I103" i="6" l="1"/>
  <c r="J103" i="6" s="1"/>
  <c r="AF103" i="6"/>
  <c r="O144" i="6"/>
  <c r="P143" i="6"/>
  <c r="H103" i="6"/>
  <c r="Q145" i="6"/>
  <c r="T144" i="6"/>
  <c r="AD146" i="3"/>
  <c r="AE146" i="3" s="1"/>
  <c r="S144" i="6"/>
  <c r="V103" i="6"/>
  <c r="F104" i="6" s="1"/>
  <c r="G104" i="6" s="1"/>
  <c r="I104" i="6" l="1"/>
  <c r="J104" i="6" s="1"/>
  <c r="AF104" i="6"/>
  <c r="H104" i="6"/>
  <c r="O145" i="6"/>
  <c r="P144" i="6"/>
  <c r="Q146" i="6"/>
  <c r="T145" i="6"/>
  <c r="AD147" i="3"/>
  <c r="AE147" i="3" s="1"/>
  <c r="S145" i="6"/>
  <c r="X103" i="6"/>
  <c r="Y103" i="6" s="1"/>
  <c r="W103" i="6"/>
  <c r="U104" i="6"/>
  <c r="O146" i="6" l="1"/>
  <c r="P145" i="6"/>
  <c r="Q147" i="6"/>
  <c r="T146" i="6"/>
  <c r="AD148" i="3"/>
  <c r="AE148" i="3" s="1"/>
  <c r="S146" i="6"/>
  <c r="V104" i="6"/>
  <c r="F105" i="6" s="1"/>
  <c r="G105" i="6" s="1"/>
  <c r="H105" i="6" l="1"/>
  <c r="AF105" i="6"/>
  <c r="O147" i="6"/>
  <c r="P146" i="6"/>
  <c r="I105" i="6"/>
  <c r="J105" i="6" s="1"/>
  <c r="T147" i="6"/>
  <c r="Q148" i="6"/>
  <c r="AD149" i="3"/>
  <c r="AE149" i="3" s="1"/>
  <c r="S147" i="6"/>
  <c r="X104" i="6"/>
  <c r="Y104" i="6" s="1"/>
  <c r="W104" i="6"/>
  <c r="U105" i="6"/>
  <c r="O148" i="6" l="1"/>
  <c r="P147" i="6"/>
  <c r="T148" i="6"/>
  <c r="Q149" i="6"/>
  <c r="S148" i="6"/>
  <c r="AD150" i="3"/>
  <c r="AE150" i="3" s="1"/>
  <c r="V105" i="6"/>
  <c r="F106" i="6" s="1"/>
  <c r="G106" i="6" s="1"/>
  <c r="H106" i="6" l="1"/>
  <c r="AF106" i="6"/>
  <c r="O149" i="6"/>
  <c r="P148" i="6"/>
  <c r="I106" i="6"/>
  <c r="J106" i="6" s="1"/>
  <c r="T149" i="6"/>
  <c r="Q150" i="6"/>
  <c r="AD151" i="3"/>
  <c r="AE151" i="3" s="1"/>
  <c r="S149" i="6"/>
  <c r="X105" i="6"/>
  <c r="Y105" i="6" s="1"/>
  <c r="W105" i="6"/>
  <c r="U106" i="6"/>
  <c r="P149" i="6" l="1"/>
  <c r="O150" i="6"/>
  <c r="Q151" i="6"/>
  <c r="T150" i="6"/>
  <c r="S150" i="6"/>
  <c r="AD152" i="3"/>
  <c r="AE152" i="3" s="1"/>
  <c r="V106" i="6"/>
  <c r="P150" i="6" l="1"/>
  <c r="O151" i="6"/>
  <c r="Q152" i="6"/>
  <c r="T151" i="6"/>
  <c r="W106" i="6"/>
  <c r="F107" i="6"/>
  <c r="G107" i="6" s="1"/>
  <c r="AD153" i="3"/>
  <c r="AE153" i="3" s="1"/>
  <c r="S151" i="6"/>
  <c r="X106" i="6"/>
  <c r="Y106" i="6" s="1"/>
  <c r="U107" i="6"/>
  <c r="H107" i="6" l="1"/>
  <c r="AF107" i="6"/>
  <c r="O152" i="6"/>
  <c r="P151" i="6"/>
  <c r="I107" i="6"/>
  <c r="J107" i="6" s="1"/>
  <c r="Q153" i="6"/>
  <c r="T152" i="6"/>
  <c r="AD154" i="3"/>
  <c r="AE154" i="3" s="1"/>
  <c r="S152" i="6"/>
  <c r="V107" i="6"/>
  <c r="U108" i="6" s="1"/>
  <c r="O153" i="6" l="1"/>
  <c r="AG153" i="6" s="1"/>
  <c r="P152" i="6"/>
  <c r="T153" i="6"/>
  <c r="Q154" i="6"/>
  <c r="F108" i="6"/>
  <c r="G108" i="6" s="1"/>
  <c r="AF108" i="6" s="1"/>
  <c r="AD155" i="3"/>
  <c r="AE155" i="3" s="1"/>
  <c r="S153" i="6"/>
  <c r="V108" i="6"/>
  <c r="U109" i="6" s="1"/>
  <c r="X107" i="6"/>
  <c r="Y107" i="6" s="1"/>
  <c r="W107" i="6"/>
  <c r="I108" i="6" l="1"/>
  <c r="J108" i="6" s="1"/>
  <c r="H108" i="6"/>
  <c r="O154" i="6"/>
  <c r="P153" i="6"/>
  <c r="Q155" i="6"/>
  <c r="T154" i="6"/>
  <c r="F109" i="6"/>
  <c r="G109" i="6" s="1"/>
  <c r="AD156" i="3"/>
  <c r="AE156" i="3" s="1"/>
  <c r="S154" i="6"/>
  <c r="W108" i="6"/>
  <c r="V109" i="6"/>
  <c r="U110" i="6" s="1"/>
  <c r="X108" i="6"/>
  <c r="Y108" i="6" s="1"/>
  <c r="AE153" i="6" l="1"/>
  <c r="AJ153" i="6"/>
  <c r="I109" i="6"/>
  <c r="J109" i="6" s="1"/>
  <c r="AF109" i="6"/>
  <c r="O155" i="6"/>
  <c r="P154" i="6"/>
  <c r="H109" i="6"/>
  <c r="T155" i="6"/>
  <c r="Q156" i="6"/>
  <c r="F110" i="6"/>
  <c r="G110" i="6" s="1"/>
  <c r="AD157" i="3"/>
  <c r="AE157" i="3" s="1"/>
  <c r="S155" i="6"/>
  <c r="W109" i="6"/>
  <c r="V110" i="6"/>
  <c r="U111" i="6" s="1"/>
  <c r="X109" i="6"/>
  <c r="Y109" i="6" s="1"/>
  <c r="I110" i="6" l="1"/>
  <c r="J110" i="6" s="1"/>
  <c r="AF110" i="6"/>
  <c r="H110" i="6"/>
  <c r="O156" i="6"/>
  <c r="P155" i="6"/>
  <c r="T156" i="6"/>
  <c r="Q157" i="6"/>
  <c r="F111" i="6"/>
  <c r="G111" i="6" s="1"/>
  <c r="AD158" i="3"/>
  <c r="AE158" i="3" s="1"/>
  <c r="S156" i="6"/>
  <c r="W110" i="6"/>
  <c r="V111" i="6"/>
  <c r="X110" i="6"/>
  <c r="Y110" i="6" s="1"/>
  <c r="I111" i="6" l="1"/>
  <c r="AF111" i="6"/>
  <c r="O157" i="6"/>
  <c r="P156" i="6"/>
  <c r="J111" i="6"/>
  <c r="H111" i="6"/>
  <c r="W111" i="6"/>
  <c r="T157" i="6"/>
  <c r="Q158" i="6"/>
  <c r="F112" i="6"/>
  <c r="G112" i="6" s="1"/>
  <c r="AD159" i="3"/>
  <c r="AE159" i="3" s="1"/>
  <c r="S157" i="6"/>
  <c r="X111" i="6"/>
  <c r="Y111" i="6" s="1"/>
  <c r="U112" i="6"/>
  <c r="I112" i="6" l="1"/>
  <c r="J112" i="6" s="1"/>
  <c r="AF112" i="6"/>
  <c r="H112" i="6"/>
  <c r="O158" i="6"/>
  <c r="P157" i="6"/>
  <c r="T158" i="6"/>
  <c r="Q159" i="6"/>
  <c r="S158" i="6"/>
  <c r="AD160" i="3"/>
  <c r="AE160" i="3" s="1"/>
  <c r="V112" i="6"/>
  <c r="F113" i="6" s="1"/>
  <c r="G113" i="6" s="1"/>
  <c r="I113" i="6" l="1"/>
  <c r="J113" i="6" s="1"/>
  <c r="AF113" i="6"/>
  <c r="O159" i="6"/>
  <c r="P158" i="6"/>
  <c r="H113" i="6"/>
  <c r="T159" i="6"/>
  <c r="Q160" i="6"/>
  <c r="AD161" i="3"/>
  <c r="AE161" i="3" s="1"/>
  <c r="S159" i="6"/>
  <c r="X112" i="6"/>
  <c r="Y112" i="6" s="1"/>
  <c r="W112" i="6"/>
  <c r="U113" i="6"/>
  <c r="O160" i="6" l="1"/>
  <c r="P159" i="6"/>
  <c r="Q161" i="6"/>
  <c r="T160" i="6"/>
  <c r="AD162" i="3"/>
  <c r="AE162" i="3" s="1"/>
  <c r="S160" i="6"/>
  <c r="V113" i="6"/>
  <c r="O161" i="6" l="1"/>
  <c r="P160" i="6"/>
  <c r="T161" i="6"/>
  <c r="Q162" i="6"/>
  <c r="U114" i="6"/>
  <c r="V114" i="6" s="1"/>
  <c r="F114" i="6"/>
  <c r="G114" i="6" s="1"/>
  <c r="AD163" i="3"/>
  <c r="AE163" i="3" s="1"/>
  <c r="S161" i="6"/>
  <c r="W113" i="6"/>
  <c r="X113" i="6"/>
  <c r="Y113" i="6" s="1"/>
  <c r="H114" i="6" l="1"/>
  <c r="AF114" i="6"/>
  <c r="O162" i="6"/>
  <c r="P161" i="6"/>
  <c r="I114" i="6"/>
  <c r="J114" i="6" s="1"/>
  <c r="Q163" i="6"/>
  <c r="T162" i="6"/>
  <c r="F115" i="6"/>
  <c r="G115" i="6" s="1"/>
  <c r="AD164" i="3"/>
  <c r="AE164" i="3" s="1"/>
  <c r="S162" i="6"/>
  <c r="X114" i="6"/>
  <c r="Y114" i="6" s="1"/>
  <c r="U115" i="6"/>
  <c r="W114" i="6"/>
  <c r="I115" i="6" l="1"/>
  <c r="J115" i="6" s="1"/>
  <c r="AF115" i="6"/>
  <c r="O163" i="6"/>
  <c r="P162" i="6"/>
  <c r="H115" i="6"/>
  <c r="Q164" i="6"/>
  <c r="T163" i="6"/>
  <c r="AD165" i="3"/>
  <c r="AE165" i="3" s="1"/>
  <c r="S163" i="6"/>
  <c r="V115" i="6"/>
  <c r="W115" i="6" s="1"/>
  <c r="O164" i="6" l="1"/>
  <c r="P163" i="6"/>
  <c r="Q165" i="6"/>
  <c r="T164" i="6"/>
  <c r="F116" i="6"/>
  <c r="G116" i="6" s="1"/>
  <c r="AD166" i="3"/>
  <c r="AE166" i="3" s="1"/>
  <c r="S164" i="6"/>
  <c r="X115" i="6"/>
  <c r="Y115" i="6" s="1"/>
  <c r="U116" i="6"/>
  <c r="I116" i="6" l="1"/>
  <c r="J116" i="6" s="1"/>
  <c r="AF116" i="6"/>
  <c r="O165" i="6"/>
  <c r="AG165" i="6" s="1"/>
  <c r="P164" i="6"/>
  <c r="H116" i="6"/>
  <c r="Q166" i="6"/>
  <c r="T165" i="6"/>
  <c r="AD167" i="3"/>
  <c r="AE167" i="3" s="1"/>
  <c r="S165" i="6"/>
  <c r="V116" i="6"/>
  <c r="U117" i="6" s="1"/>
  <c r="P165" i="6" l="1"/>
  <c r="O166" i="6"/>
  <c r="Q167" i="6"/>
  <c r="T166" i="6"/>
  <c r="F117" i="6"/>
  <c r="G117" i="6" s="1"/>
  <c r="S166" i="6"/>
  <c r="AD168" i="3"/>
  <c r="AE168" i="3" s="1"/>
  <c r="V117" i="6"/>
  <c r="U118" i="6" s="1"/>
  <c r="X116" i="6"/>
  <c r="Y116" i="6" s="1"/>
  <c r="W116" i="6"/>
  <c r="AJ165" i="6" l="1"/>
  <c r="AE165" i="6"/>
  <c r="I117" i="6"/>
  <c r="J117" i="6" s="1"/>
  <c r="AF117" i="6"/>
  <c r="O167" i="6"/>
  <c r="P166" i="6"/>
  <c r="H117" i="6"/>
  <c r="Q168" i="6"/>
  <c r="T167" i="6"/>
  <c r="F118" i="6"/>
  <c r="G118" i="6" s="1"/>
  <c r="AD169" i="3"/>
  <c r="AE169" i="3" s="1"/>
  <c r="S167" i="6"/>
  <c r="W117" i="6"/>
  <c r="V118" i="6"/>
  <c r="X117" i="6"/>
  <c r="Y117" i="6" s="1"/>
  <c r="I118" i="6" l="1"/>
  <c r="J118" i="6" s="1"/>
  <c r="AF118" i="6"/>
  <c r="H118" i="6"/>
  <c r="O168" i="6"/>
  <c r="P167" i="6"/>
  <c r="T168" i="6"/>
  <c r="Q169" i="6"/>
  <c r="F119" i="6"/>
  <c r="G119" i="6" s="1"/>
  <c r="S168" i="6"/>
  <c r="AD170" i="3"/>
  <c r="AE170" i="3" s="1"/>
  <c r="W118" i="6"/>
  <c r="X118" i="6"/>
  <c r="Y118" i="6" s="1"/>
  <c r="U119" i="6"/>
  <c r="H119" i="6" l="1"/>
  <c r="I119" i="6"/>
  <c r="J119" i="6" s="1"/>
  <c r="AF119" i="6"/>
  <c r="O169" i="6"/>
  <c r="P168" i="6"/>
  <c r="T169" i="6"/>
  <c r="Q170" i="6"/>
  <c r="AD171" i="3"/>
  <c r="AE171" i="3" s="1"/>
  <c r="S169" i="6"/>
  <c r="V119" i="6"/>
  <c r="F120" i="6" s="1"/>
  <c r="G120" i="6" s="1"/>
  <c r="I120" i="6" l="1"/>
  <c r="J120" i="6" s="1"/>
  <c r="AF120" i="6"/>
  <c r="H120" i="6"/>
  <c r="O170" i="6"/>
  <c r="P169" i="6"/>
  <c r="Q171" i="6"/>
  <c r="T170" i="6"/>
  <c r="AD172" i="3"/>
  <c r="AE172" i="3" s="1"/>
  <c r="S170" i="6"/>
  <c r="X119" i="6"/>
  <c r="Y119" i="6" s="1"/>
  <c r="W119" i="6"/>
  <c r="U120" i="6"/>
  <c r="O171" i="6" l="1"/>
  <c r="P170" i="6"/>
  <c r="Q172" i="6"/>
  <c r="T171" i="6"/>
  <c r="AD173" i="3"/>
  <c r="AE173" i="3" s="1"/>
  <c r="S171" i="6"/>
  <c r="V120" i="6"/>
  <c r="O172" i="6" l="1"/>
  <c r="P171" i="6"/>
  <c r="T172" i="6"/>
  <c r="Q173" i="6"/>
  <c r="U121" i="6"/>
  <c r="V121" i="6" s="1"/>
  <c r="F121" i="6"/>
  <c r="G121" i="6" s="1"/>
  <c r="AD174" i="3"/>
  <c r="AE174" i="3" s="1"/>
  <c r="S172" i="6"/>
  <c r="W120" i="6"/>
  <c r="X120" i="6"/>
  <c r="Y120" i="6" s="1"/>
  <c r="H121" i="6" l="1"/>
  <c r="AF121" i="6"/>
  <c r="O173" i="6"/>
  <c r="P172" i="6"/>
  <c r="I121" i="6"/>
  <c r="J121" i="6" s="1"/>
  <c r="T173" i="6"/>
  <c r="Q174" i="6"/>
  <c r="F122" i="6"/>
  <c r="G122" i="6" s="1"/>
  <c r="AD175" i="3"/>
  <c r="AE175" i="3" s="1"/>
  <c r="S173" i="6"/>
  <c r="X121" i="6"/>
  <c r="Y121" i="6" s="1"/>
  <c r="U122" i="6"/>
  <c r="W121" i="6"/>
  <c r="I122" i="6" l="1"/>
  <c r="J122" i="6" s="1"/>
  <c r="AF122" i="6"/>
  <c r="O174" i="6"/>
  <c r="P173" i="6"/>
  <c r="H122" i="6"/>
  <c r="T174" i="6"/>
  <c r="Q175" i="6"/>
  <c r="AD176" i="3"/>
  <c r="AE176" i="3" s="1"/>
  <c r="S174" i="6"/>
  <c r="V122" i="6"/>
  <c r="W122" i="6" s="1"/>
  <c r="P174" i="6" l="1"/>
  <c r="O175" i="6"/>
  <c r="T175" i="6"/>
  <c r="Q176" i="6"/>
  <c r="F123" i="6"/>
  <c r="G123" i="6" s="1"/>
  <c r="AD177" i="3"/>
  <c r="AE177" i="3" s="1"/>
  <c r="S175" i="6"/>
  <c r="X122" i="6"/>
  <c r="Y122" i="6" s="1"/>
  <c r="U123" i="6"/>
  <c r="I123" i="6" l="1"/>
  <c r="J123" i="6" s="1"/>
  <c r="AF123" i="6"/>
  <c r="H123" i="6"/>
  <c r="O176" i="6"/>
  <c r="P175" i="6"/>
  <c r="Q177" i="6"/>
  <c r="T176" i="6"/>
  <c r="S176" i="6"/>
  <c r="AD178" i="3"/>
  <c r="AE178" i="3" s="1"/>
  <c r="V123" i="6"/>
  <c r="U124" i="6" s="1"/>
  <c r="O177" i="6" l="1"/>
  <c r="P176" i="6"/>
  <c r="T177" i="6"/>
  <c r="Q178" i="6"/>
  <c r="F124" i="6"/>
  <c r="G124" i="6" s="1"/>
  <c r="AD179" i="3"/>
  <c r="AE179" i="3" s="1"/>
  <c r="S177" i="6"/>
  <c r="V124" i="6"/>
  <c r="U125" i="6" s="1"/>
  <c r="X123" i="6"/>
  <c r="Y123" i="6" s="1"/>
  <c r="W123" i="6"/>
  <c r="I124" i="6" l="1"/>
  <c r="J124" i="6" s="1"/>
  <c r="AF124" i="6"/>
  <c r="O178" i="6"/>
  <c r="P177" i="6"/>
  <c r="H124" i="6"/>
  <c r="T178" i="6"/>
  <c r="Q179" i="6"/>
  <c r="F125" i="6"/>
  <c r="G125" i="6" s="1"/>
  <c r="AD180" i="3"/>
  <c r="AE180" i="3" s="1"/>
  <c r="S178" i="6"/>
  <c r="W124" i="6"/>
  <c r="V125" i="6"/>
  <c r="U126" i="6" s="1"/>
  <c r="X124" i="6"/>
  <c r="Y124" i="6" s="1"/>
  <c r="I125" i="6" l="1"/>
  <c r="J125" i="6" s="1"/>
  <c r="AF125" i="6"/>
  <c r="H125" i="6"/>
  <c r="O179" i="6"/>
  <c r="P178" i="6"/>
  <c r="Q180" i="6"/>
  <c r="T179" i="6"/>
  <c r="F126" i="6"/>
  <c r="G126" i="6" s="1"/>
  <c r="AD181" i="3"/>
  <c r="AE181" i="3" s="1"/>
  <c r="S179" i="6"/>
  <c r="W125" i="6"/>
  <c r="V126" i="6"/>
  <c r="X125" i="6"/>
  <c r="Y125" i="6" s="1"/>
  <c r="I126" i="6" l="1"/>
  <c r="J126" i="6" s="1"/>
  <c r="AF126" i="6"/>
  <c r="H126" i="6"/>
  <c r="O180" i="6"/>
  <c r="P179" i="6"/>
  <c r="Q181" i="6"/>
  <c r="T180" i="6"/>
  <c r="F127" i="6"/>
  <c r="G127" i="6" s="1"/>
  <c r="AD182" i="3"/>
  <c r="AE182" i="3" s="1"/>
  <c r="S180" i="6"/>
  <c r="X126" i="6"/>
  <c r="Y126" i="6" s="1"/>
  <c r="W126" i="6"/>
  <c r="U127" i="6"/>
  <c r="I127" i="6" l="1"/>
  <c r="J127" i="6" s="1"/>
  <c r="AF127" i="6"/>
  <c r="H127" i="6"/>
  <c r="O181" i="6"/>
  <c r="P180" i="6"/>
  <c r="T181" i="6"/>
  <c r="Q182" i="6"/>
  <c r="AD183" i="3"/>
  <c r="AE183" i="3" s="1"/>
  <c r="S181" i="6"/>
  <c r="V127" i="6"/>
  <c r="W127" i="6" s="1"/>
  <c r="O182" i="6" l="1"/>
  <c r="P181" i="6"/>
  <c r="Q183" i="6"/>
  <c r="T182" i="6"/>
  <c r="F128" i="6"/>
  <c r="G128" i="6" s="1"/>
  <c r="AD184" i="3"/>
  <c r="AE184" i="3" s="1"/>
  <c r="S182" i="6"/>
  <c r="U128" i="6"/>
  <c r="V128" i="6" s="1"/>
  <c r="X127" i="6"/>
  <c r="Y127" i="6" s="1"/>
  <c r="I128" i="6" l="1"/>
  <c r="J128" i="6" s="1"/>
  <c r="AF128" i="6"/>
  <c r="O183" i="6"/>
  <c r="P182" i="6"/>
  <c r="H128" i="6"/>
  <c r="T183" i="6"/>
  <c r="Q184" i="6"/>
  <c r="F129" i="6"/>
  <c r="G129" i="6" s="1"/>
  <c r="AD185" i="3"/>
  <c r="AE185" i="3" s="1"/>
  <c r="S183" i="6"/>
  <c r="U129" i="6"/>
  <c r="W128" i="6"/>
  <c r="X128" i="6"/>
  <c r="Y128" i="6" s="1"/>
  <c r="I129" i="6" l="1"/>
  <c r="J129" i="6" s="1"/>
  <c r="AF129" i="6"/>
  <c r="H129" i="6"/>
  <c r="O184" i="6"/>
  <c r="P183" i="6"/>
  <c r="T184" i="6"/>
  <c r="Q185" i="6"/>
  <c r="AD186" i="3"/>
  <c r="AE186" i="3" s="1"/>
  <c r="S184" i="6"/>
  <c r="V129" i="6"/>
  <c r="W129" i="6" s="1"/>
  <c r="O185" i="6" l="1"/>
  <c r="P184" i="6"/>
  <c r="T185" i="6"/>
  <c r="Q186" i="6"/>
  <c r="F130" i="6"/>
  <c r="G130" i="6" s="1"/>
  <c r="AD187" i="3"/>
  <c r="AE187" i="3" s="1"/>
  <c r="S185" i="6"/>
  <c r="X129" i="6"/>
  <c r="Y129" i="6" s="1"/>
  <c r="U130" i="6"/>
  <c r="V130" i="6" s="1"/>
  <c r="W130" i="6" s="1"/>
  <c r="I130" i="6" l="1"/>
  <c r="J130" i="6" s="1"/>
  <c r="AF130" i="6"/>
  <c r="O186" i="6"/>
  <c r="P185" i="6"/>
  <c r="H130" i="6"/>
  <c r="Q187" i="6"/>
  <c r="T186" i="6"/>
  <c r="F131" i="6"/>
  <c r="G131" i="6" s="1"/>
  <c r="AD188" i="3"/>
  <c r="AE188" i="3" s="1"/>
  <c r="S186" i="6"/>
  <c r="X130" i="6"/>
  <c r="Y130" i="6" s="1"/>
  <c r="U131" i="6"/>
  <c r="V131" i="6" s="1"/>
  <c r="X131" i="6" s="1"/>
  <c r="I131" i="6" l="1"/>
  <c r="J131" i="6" s="1"/>
  <c r="AF131" i="6"/>
  <c r="H131" i="6"/>
  <c r="O187" i="6"/>
  <c r="P186" i="6"/>
  <c r="Q188" i="6"/>
  <c r="T187" i="6"/>
  <c r="F132" i="6"/>
  <c r="G132" i="6" s="1"/>
  <c r="S187" i="6"/>
  <c r="AD189" i="3"/>
  <c r="AE189" i="3" s="1"/>
  <c r="W131" i="6"/>
  <c r="Y131" i="6"/>
  <c r="U132" i="6"/>
  <c r="V132" i="6" s="1"/>
  <c r="I132" i="6" l="1"/>
  <c r="J132" i="6" s="1"/>
  <c r="AF132" i="6"/>
  <c r="H132" i="6"/>
  <c r="O188" i="6"/>
  <c r="P187" i="6"/>
  <c r="W132" i="6"/>
  <c r="Q189" i="6"/>
  <c r="T188" i="6"/>
  <c r="F133" i="6"/>
  <c r="G133" i="6" s="1"/>
  <c r="S188" i="6"/>
  <c r="AD190" i="3"/>
  <c r="AE190" i="3" s="1"/>
  <c r="U133" i="6"/>
  <c r="V133" i="6" s="1"/>
  <c r="X132" i="6"/>
  <c r="Y132" i="6" s="1"/>
  <c r="I133" i="6" l="1"/>
  <c r="J133" i="6" s="1"/>
  <c r="AF133" i="6"/>
  <c r="H133" i="6"/>
  <c r="O189" i="6"/>
  <c r="AG189" i="6" s="1"/>
  <c r="P188" i="6"/>
  <c r="Q190" i="6"/>
  <c r="T189" i="6"/>
  <c r="F134" i="6"/>
  <c r="G134" i="6" s="1"/>
  <c r="AD191" i="3"/>
  <c r="AE191" i="3" s="1"/>
  <c r="S189" i="6"/>
  <c r="X133" i="6"/>
  <c r="Y133" i="6" s="1"/>
  <c r="U134" i="6"/>
  <c r="W133" i="6"/>
  <c r="I134" i="6" l="1"/>
  <c r="J134" i="6" s="1"/>
  <c r="AF134" i="6"/>
  <c r="H134" i="6"/>
  <c r="P189" i="6"/>
  <c r="O190" i="6"/>
  <c r="T190" i="6"/>
  <c r="Q191" i="6"/>
  <c r="AD192" i="3"/>
  <c r="AE192" i="3" s="1"/>
  <c r="S190" i="6"/>
  <c r="V134" i="6"/>
  <c r="W134" i="6" s="1"/>
  <c r="AJ189" i="6" l="1"/>
  <c r="AE189" i="6"/>
  <c r="O191" i="6"/>
  <c r="P190" i="6"/>
  <c r="Q192" i="6"/>
  <c r="T191" i="6"/>
  <c r="F135" i="6"/>
  <c r="G135" i="6" s="1"/>
  <c r="AD193" i="3"/>
  <c r="AE193" i="3" s="1"/>
  <c r="S191" i="6"/>
  <c r="X134" i="6"/>
  <c r="Y134" i="6" s="1"/>
  <c r="U135" i="6"/>
  <c r="I135" i="6" l="1"/>
  <c r="J135" i="6" s="1"/>
  <c r="AF135" i="6"/>
  <c r="H135" i="6"/>
  <c r="O192" i="6"/>
  <c r="P191" i="6"/>
  <c r="T192" i="6"/>
  <c r="Q193" i="6"/>
  <c r="AD194" i="3"/>
  <c r="AE194" i="3" s="1"/>
  <c r="S192" i="6"/>
  <c r="V135" i="6"/>
  <c r="U136" i="6" s="1"/>
  <c r="O193" i="6" l="1"/>
  <c r="P192" i="6"/>
  <c r="T193" i="6"/>
  <c r="Q194" i="6"/>
  <c r="F136" i="6"/>
  <c r="G136" i="6" s="1"/>
  <c r="AD195" i="3"/>
  <c r="AE195" i="3" s="1"/>
  <c r="S193" i="6"/>
  <c r="V136" i="6"/>
  <c r="U137" i="6" s="1"/>
  <c r="X135" i="6"/>
  <c r="Y135" i="6" s="1"/>
  <c r="W135" i="6"/>
  <c r="H136" i="6" l="1"/>
  <c r="AF136" i="6"/>
  <c r="O194" i="6"/>
  <c r="P193" i="6"/>
  <c r="I136" i="6"/>
  <c r="J136" i="6" s="1"/>
  <c r="Q195" i="6"/>
  <c r="T194" i="6"/>
  <c r="F137" i="6"/>
  <c r="G137" i="6" s="1"/>
  <c r="S194" i="6"/>
  <c r="AD196" i="3"/>
  <c r="AE196" i="3" s="1"/>
  <c r="W136" i="6"/>
  <c r="V137" i="6"/>
  <c r="X136" i="6"/>
  <c r="Y136" i="6" s="1"/>
  <c r="I137" i="6" l="1"/>
  <c r="J137" i="6" s="1"/>
  <c r="AF137" i="6"/>
  <c r="H137" i="6"/>
  <c r="O195" i="6"/>
  <c r="P194" i="6"/>
  <c r="Q196" i="6"/>
  <c r="T195" i="6"/>
  <c r="F138" i="6"/>
  <c r="G138" i="6" s="1"/>
  <c r="AD197" i="3"/>
  <c r="AE197" i="3" s="1"/>
  <c r="S195" i="6"/>
  <c r="X137" i="6"/>
  <c r="Y137" i="6" s="1"/>
  <c r="W137" i="6"/>
  <c r="U138" i="6"/>
  <c r="I138" i="6" l="1"/>
  <c r="J138" i="6" s="1"/>
  <c r="AF138" i="6"/>
  <c r="O196" i="6"/>
  <c r="P195" i="6"/>
  <c r="H138" i="6"/>
  <c r="T196" i="6"/>
  <c r="Q197" i="6"/>
  <c r="S196" i="6"/>
  <c r="AD198" i="3"/>
  <c r="AE198" i="3" s="1"/>
  <c r="V138" i="6"/>
  <c r="W138" i="6" s="1"/>
  <c r="O197" i="6" l="1"/>
  <c r="P196" i="6"/>
  <c r="T197" i="6"/>
  <c r="Q198" i="6"/>
  <c r="F139" i="6"/>
  <c r="G139" i="6" s="1"/>
  <c r="AD199" i="3"/>
  <c r="AE199" i="3" s="1"/>
  <c r="S197" i="6"/>
  <c r="U139" i="6"/>
  <c r="X138" i="6"/>
  <c r="Y138" i="6" s="1"/>
  <c r="H139" i="6" l="1"/>
  <c r="AF139" i="6"/>
  <c r="P197" i="6"/>
  <c r="O198" i="6"/>
  <c r="I139" i="6"/>
  <c r="J139" i="6" s="1"/>
  <c r="Q199" i="6"/>
  <c r="T198" i="6"/>
  <c r="AD200" i="3"/>
  <c r="AE200" i="3" s="1"/>
  <c r="S198" i="6"/>
  <c r="V139" i="6"/>
  <c r="U140" i="6" s="1"/>
  <c r="O199" i="6" l="1"/>
  <c r="P198" i="6"/>
  <c r="Q200" i="6"/>
  <c r="T199" i="6"/>
  <c r="F140" i="6"/>
  <c r="G140" i="6" s="1"/>
  <c r="AF140" i="6" s="1"/>
  <c r="AD201" i="3"/>
  <c r="AE201" i="3" s="1"/>
  <c r="S199" i="6"/>
  <c r="V140" i="6"/>
  <c r="U141" i="6" s="1"/>
  <c r="X139" i="6"/>
  <c r="Y139" i="6" s="1"/>
  <c r="W139" i="6"/>
  <c r="I140" i="6" l="1"/>
  <c r="J140" i="6" s="1"/>
  <c r="H140" i="6"/>
  <c r="O200" i="6"/>
  <c r="P199" i="6"/>
  <c r="Q201" i="6"/>
  <c r="T200" i="6"/>
  <c r="F141" i="6"/>
  <c r="AD202" i="3"/>
  <c r="AE202" i="3" s="1"/>
  <c r="S200" i="6"/>
  <c r="W140" i="6"/>
  <c r="V141" i="6"/>
  <c r="X140" i="6"/>
  <c r="Y140" i="6" s="1"/>
  <c r="G141" i="6" l="1"/>
  <c r="AF141" i="6" s="1"/>
  <c r="AK141" i="6"/>
  <c r="O201" i="6"/>
  <c r="P200" i="6"/>
  <c r="T201" i="6"/>
  <c r="Q202" i="6"/>
  <c r="F142" i="6"/>
  <c r="G142" i="6" s="1"/>
  <c r="AD203" i="3"/>
  <c r="AE203" i="3" s="1"/>
  <c r="S201" i="6"/>
  <c r="X141" i="6"/>
  <c r="Y141" i="6" s="1"/>
  <c r="W141" i="6"/>
  <c r="U142" i="6"/>
  <c r="I141" i="6" l="1"/>
  <c r="J141" i="6" s="1"/>
  <c r="AH141" i="6" s="1"/>
  <c r="H141" i="6"/>
  <c r="AM141" i="6" s="1"/>
  <c r="I142" i="6"/>
  <c r="AF142" i="6"/>
  <c r="O202" i="6"/>
  <c r="P201" i="6"/>
  <c r="Q203" i="6"/>
  <c r="T202" i="6"/>
  <c r="AD204" i="3"/>
  <c r="AE204" i="3" s="1"/>
  <c r="S202" i="6"/>
  <c r="V142" i="6"/>
  <c r="W142" i="6" s="1"/>
  <c r="J142" i="6" l="1"/>
  <c r="H142" i="6"/>
  <c r="O203" i="6"/>
  <c r="P202" i="6"/>
  <c r="T203" i="6"/>
  <c r="Q204" i="6"/>
  <c r="F143" i="6"/>
  <c r="S203" i="6"/>
  <c r="AD205" i="3"/>
  <c r="AE205" i="3" s="1"/>
  <c r="X142" i="6"/>
  <c r="Y142" i="6" s="1"/>
  <c r="U143" i="6"/>
  <c r="O204" i="6" l="1"/>
  <c r="P203" i="6"/>
  <c r="G143" i="6"/>
  <c r="T204" i="6"/>
  <c r="Q205" i="6"/>
  <c r="S204" i="6"/>
  <c r="AD206" i="3"/>
  <c r="AE206" i="3" s="1"/>
  <c r="V143" i="6"/>
  <c r="F144" i="6" s="1"/>
  <c r="G144" i="6" s="1"/>
  <c r="I144" i="6" l="1"/>
  <c r="AF144" i="6"/>
  <c r="H143" i="6"/>
  <c r="AF143" i="6"/>
  <c r="H144" i="6"/>
  <c r="O205" i="6"/>
  <c r="P204" i="6"/>
  <c r="I143" i="6"/>
  <c r="J143" i="6" s="1"/>
  <c r="T205" i="6"/>
  <c r="Q206" i="6"/>
  <c r="AD207" i="3"/>
  <c r="AE207" i="3" s="1"/>
  <c r="S205" i="6"/>
  <c r="X143" i="6"/>
  <c r="Y143" i="6" s="1"/>
  <c r="W143" i="6"/>
  <c r="U144" i="6"/>
  <c r="J144" i="6" l="1"/>
  <c r="O206" i="6"/>
  <c r="P205" i="6"/>
  <c r="Q207" i="6"/>
  <c r="T206" i="6"/>
  <c r="AD208" i="3"/>
  <c r="AE208" i="3" s="1"/>
  <c r="S206" i="6"/>
  <c r="V144" i="6"/>
  <c r="F145" i="6" s="1"/>
  <c r="G145" i="6" s="1"/>
  <c r="I145" i="6" l="1"/>
  <c r="J145" i="6" s="1"/>
  <c r="AF145" i="6"/>
  <c r="H145" i="6"/>
  <c r="O207" i="6"/>
  <c r="P206" i="6"/>
  <c r="T207" i="6"/>
  <c r="Q208" i="6"/>
  <c r="AD209" i="3"/>
  <c r="AE209" i="3" s="1"/>
  <c r="S207" i="6"/>
  <c r="X144" i="6"/>
  <c r="Y144" i="6" s="1"/>
  <c r="W144" i="6"/>
  <c r="U145" i="6"/>
  <c r="O208" i="6" l="1"/>
  <c r="P207" i="6"/>
  <c r="Q209" i="6"/>
  <c r="T208" i="6"/>
  <c r="AD210" i="3"/>
  <c r="AE210" i="3" s="1"/>
  <c r="S208" i="6"/>
  <c r="V145" i="6"/>
  <c r="O209" i="6" l="1"/>
  <c r="P208" i="6"/>
  <c r="Q210" i="6"/>
  <c r="T209" i="6"/>
  <c r="U146" i="6"/>
  <c r="V146" i="6" s="1"/>
  <c r="U147" i="6" s="1"/>
  <c r="F146" i="6"/>
  <c r="G146" i="6" s="1"/>
  <c r="AD211" i="3"/>
  <c r="AE211" i="3" s="1"/>
  <c r="S209" i="6"/>
  <c r="W145" i="6"/>
  <c r="X145" i="6"/>
  <c r="Y145" i="6" s="1"/>
  <c r="H146" i="6" l="1"/>
  <c r="AF146" i="6"/>
  <c r="O210" i="6"/>
  <c r="P209" i="6"/>
  <c r="I146" i="6"/>
  <c r="J146" i="6" s="1"/>
  <c r="T210" i="6"/>
  <c r="Q211" i="6"/>
  <c r="F147" i="6"/>
  <c r="G147" i="6" s="1"/>
  <c r="S210" i="6"/>
  <c r="AD212" i="3"/>
  <c r="AE212" i="3" s="1"/>
  <c r="W146" i="6"/>
  <c r="V147" i="6"/>
  <c r="X146" i="6"/>
  <c r="Y146" i="6" s="1"/>
  <c r="I147" i="6" l="1"/>
  <c r="AF147" i="6"/>
  <c r="J147" i="6"/>
  <c r="O211" i="6"/>
  <c r="P210" i="6"/>
  <c r="H147" i="6"/>
  <c r="W147" i="6"/>
  <c r="Q212" i="6"/>
  <c r="T211" i="6"/>
  <c r="F148" i="6"/>
  <c r="G148" i="6" s="1"/>
  <c r="AD213" i="3"/>
  <c r="AE213" i="3" s="1"/>
  <c r="S211" i="6"/>
  <c r="X147" i="6"/>
  <c r="Y147" i="6" s="1"/>
  <c r="U148" i="6"/>
  <c r="I148" i="6" l="1"/>
  <c r="J148" i="6" s="1"/>
  <c r="AF148" i="6"/>
  <c r="H148" i="6"/>
  <c r="O212" i="6"/>
  <c r="P211" i="6"/>
  <c r="Q213" i="6"/>
  <c r="T212" i="6"/>
  <c r="AD214" i="3"/>
  <c r="AE214" i="3" s="1"/>
  <c r="S212" i="6"/>
  <c r="V148" i="6"/>
  <c r="F149" i="6" s="1"/>
  <c r="G149" i="6" s="1"/>
  <c r="I149" i="6" l="1"/>
  <c r="J149" i="6" s="1"/>
  <c r="AF149" i="6"/>
  <c r="O213" i="6"/>
  <c r="P212" i="6"/>
  <c r="H149" i="6"/>
  <c r="T213" i="6"/>
  <c r="Q214" i="6"/>
  <c r="AD215" i="3"/>
  <c r="AE215" i="3" s="1"/>
  <c r="S213" i="6"/>
  <c r="X148" i="6"/>
  <c r="Y148" i="6" s="1"/>
  <c r="W148" i="6"/>
  <c r="U149" i="6"/>
  <c r="P213" i="6" l="1"/>
  <c r="O214" i="6"/>
  <c r="Q215" i="6"/>
  <c r="T214" i="6"/>
  <c r="S214" i="6"/>
  <c r="AD216" i="3"/>
  <c r="AE216" i="3" s="1"/>
  <c r="V149" i="6"/>
  <c r="P214" i="6" l="1"/>
  <c r="O215" i="6"/>
  <c r="Q216" i="6"/>
  <c r="T215" i="6"/>
  <c r="W149" i="6"/>
  <c r="F150" i="6"/>
  <c r="G150" i="6" s="1"/>
  <c r="AD217" i="3"/>
  <c r="AE217" i="3" s="1"/>
  <c r="S215" i="6"/>
  <c r="X149" i="6"/>
  <c r="Y149" i="6" s="1"/>
  <c r="U150" i="6"/>
  <c r="H150" i="6" l="1"/>
  <c r="AF150" i="6"/>
  <c r="O216" i="6"/>
  <c r="P215" i="6"/>
  <c r="I150" i="6"/>
  <c r="J150" i="6" s="1"/>
  <c r="T216" i="6"/>
  <c r="Q217" i="6"/>
  <c r="AD218" i="3"/>
  <c r="AE218" i="3" s="1"/>
  <c r="S216" i="6"/>
  <c r="V150" i="6"/>
  <c r="U151" i="6" s="1"/>
  <c r="O217" i="6" l="1"/>
  <c r="P216" i="6"/>
  <c r="T217" i="6"/>
  <c r="Q218" i="6"/>
  <c r="F151" i="6"/>
  <c r="G151" i="6" s="1"/>
  <c r="AF151" i="6" s="1"/>
  <c r="AD219" i="3"/>
  <c r="AE219" i="3" s="1"/>
  <c r="S217" i="6"/>
  <c r="V151" i="6"/>
  <c r="X150" i="6"/>
  <c r="Y150" i="6" s="1"/>
  <c r="W150" i="6"/>
  <c r="I151" i="6" l="1"/>
  <c r="J151" i="6" s="1"/>
  <c r="H151" i="6"/>
  <c r="O218" i="6"/>
  <c r="P217" i="6"/>
  <c r="Q219" i="6"/>
  <c r="T218" i="6"/>
  <c r="F152" i="6"/>
  <c r="G152" i="6" s="1"/>
  <c r="S218" i="6"/>
  <c r="AD220" i="3"/>
  <c r="AE220" i="3" s="1"/>
  <c r="X151" i="6"/>
  <c r="Y151" i="6" s="1"/>
  <c r="W151" i="6"/>
  <c r="U152" i="6"/>
  <c r="I152" i="6" l="1"/>
  <c r="J152" i="6" s="1"/>
  <c r="AF152" i="6"/>
  <c r="O219" i="6"/>
  <c r="P218" i="6"/>
  <c r="H152" i="6"/>
  <c r="Q220" i="6"/>
  <c r="T219" i="6"/>
  <c r="AD221" i="3"/>
  <c r="AE221" i="3" s="1"/>
  <c r="S219" i="6"/>
  <c r="V152" i="6"/>
  <c r="W152" i="6" s="1"/>
  <c r="P219" i="6" l="1"/>
  <c r="O220" i="6"/>
  <c r="Q221" i="6"/>
  <c r="T220" i="6"/>
  <c r="F153" i="6"/>
  <c r="AD222" i="3"/>
  <c r="AE222" i="3" s="1"/>
  <c r="S220" i="6"/>
  <c r="U153" i="6"/>
  <c r="X152" i="6"/>
  <c r="Y152" i="6" s="1"/>
  <c r="G153" i="6" l="1"/>
  <c r="AF153" i="6" s="1"/>
  <c r="AK153" i="6"/>
  <c r="O221" i="6"/>
  <c r="P220" i="6"/>
  <c r="Q222" i="6"/>
  <c r="T221" i="6"/>
  <c r="AD223" i="3"/>
  <c r="AE223" i="3" s="1"/>
  <c r="S221" i="6"/>
  <c r="V153" i="6"/>
  <c r="F154" i="6" s="1"/>
  <c r="G154" i="6" s="1"/>
  <c r="H153" i="6" l="1"/>
  <c r="AM153" i="6" s="1"/>
  <c r="I153" i="6"/>
  <c r="J153" i="6" s="1"/>
  <c r="AH153" i="6" s="1"/>
  <c r="I154" i="6"/>
  <c r="AF154" i="6"/>
  <c r="O222" i="6"/>
  <c r="P221" i="6"/>
  <c r="H154" i="6"/>
  <c r="Q223" i="6"/>
  <c r="T222" i="6"/>
  <c r="S222" i="6"/>
  <c r="AD224" i="3"/>
  <c r="AE224" i="3" s="1"/>
  <c r="X153" i="6"/>
  <c r="Y153" i="6" s="1"/>
  <c r="W153" i="6"/>
  <c r="U154" i="6"/>
  <c r="J154" i="6" l="1"/>
  <c r="O223" i="6"/>
  <c r="P222" i="6"/>
  <c r="T223" i="6"/>
  <c r="Q224" i="6"/>
  <c r="AD225" i="3"/>
  <c r="AE225" i="3" s="1"/>
  <c r="S223" i="6"/>
  <c r="V154" i="6"/>
  <c r="F155" i="6" s="1"/>
  <c r="G155" i="6" s="1"/>
  <c r="I155" i="6" l="1"/>
  <c r="J155" i="6" s="1"/>
  <c r="AF155" i="6"/>
  <c r="O224" i="6"/>
  <c r="P223" i="6"/>
  <c r="H155" i="6"/>
  <c r="T224" i="6"/>
  <c r="Q225" i="6"/>
  <c r="AD226" i="3"/>
  <c r="AE226" i="3" s="1"/>
  <c r="S224" i="6"/>
  <c r="X154" i="6"/>
  <c r="Y154" i="6" s="1"/>
  <c r="W154" i="6"/>
  <c r="U155" i="6"/>
  <c r="O225" i="6" l="1"/>
  <c r="P224" i="6"/>
  <c r="Q226" i="6"/>
  <c r="T225" i="6"/>
  <c r="AD227" i="3"/>
  <c r="AE227" i="3" s="1"/>
  <c r="S225" i="6"/>
  <c r="V155" i="6"/>
  <c r="O226" i="6" l="1"/>
  <c r="P225" i="6"/>
  <c r="T226" i="6"/>
  <c r="Q227" i="6"/>
  <c r="U156" i="6"/>
  <c r="V156" i="6" s="1"/>
  <c r="U157" i="6" s="1"/>
  <c r="F156" i="6"/>
  <c r="G156" i="6" s="1"/>
  <c r="AD228" i="3"/>
  <c r="AE228" i="3" s="1"/>
  <c r="S226" i="6"/>
  <c r="W155" i="6"/>
  <c r="X155" i="6"/>
  <c r="Y155" i="6" s="1"/>
  <c r="H156" i="6" l="1"/>
  <c r="AF156" i="6"/>
  <c r="O227" i="6"/>
  <c r="P226" i="6"/>
  <c r="I156" i="6"/>
  <c r="J156" i="6" s="1"/>
  <c r="Q228" i="6"/>
  <c r="T227" i="6"/>
  <c r="F157" i="6"/>
  <c r="G157" i="6" s="1"/>
  <c r="AD229" i="3"/>
  <c r="AE229" i="3" s="1"/>
  <c r="S227" i="6"/>
  <c r="W156" i="6"/>
  <c r="V157" i="6"/>
  <c r="X156" i="6"/>
  <c r="Y156" i="6" s="1"/>
  <c r="I157" i="6" l="1"/>
  <c r="J157" i="6" s="1"/>
  <c r="AF157" i="6"/>
  <c r="O228" i="6"/>
  <c r="P227" i="6"/>
  <c r="H157" i="6"/>
  <c r="Q229" i="6"/>
  <c r="T228" i="6"/>
  <c r="F158" i="6"/>
  <c r="G158" i="6" s="1"/>
  <c r="S228" i="6"/>
  <c r="AD230" i="3"/>
  <c r="AE230" i="3" s="1"/>
  <c r="X157" i="6"/>
  <c r="Y157" i="6" s="1"/>
  <c r="W157" i="6"/>
  <c r="U158" i="6"/>
  <c r="I158" i="6" l="1"/>
  <c r="J158" i="6" s="1"/>
  <c r="AF158" i="6"/>
  <c r="H158" i="6"/>
  <c r="O229" i="6"/>
  <c r="P228" i="6"/>
  <c r="T229" i="6"/>
  <c r="Q230" i="6"/>
  <c r="AD231" i="3"/>
  <c r="AE231" i="3" s="1"/>
  <c r="S229" i="6"/>
  <c r="V158" i="6"/>
  <c r="W158" i="6" s="1"/>
  <c r="P229" i="6" l="1"/>
  <c r="O230" i="6"/>
  <c r="T230" i="6"/>
  <c r="Q231" i="6"/>
  <c r="F159" i="6"/>
  <c r="G159" i="6" s="1"/>
  <c r="AF159" i="6" s="1"/>
  <c r="S230" i="6"/>
  <c r="AD232" i="3"/>
  <c r="AE232" i="3" s="1"/>
  <c r="U159" i="6"/>
  <c r="V159" i="6" s="1"/>
  <c r="X158" i="6"/>
  <c r="Y158" i="6" s="1"/>
  <c r="H159" i="6" l="1"/>
  <c r="O231" i="6"/>
  <c r="P230" i="6"/>
  <c r="I159" i="6"/>
  <c r="J159" i="6" s="1"/>
  <c r="Q232" i="6"/>
  <c r="T231" i="6"/>
  <c r="F160" i="6"/>
  <c r="G160" i="6" s="1"/>
  <c r="S231" i="6"/>
  <c r="AD233" i="3"/>
  <c r="AE233" i="3" s="1"/>
  <c r="X159" i="6"/>
  <c r="Y159" i="6" s="1"/>
  <c r="W159" i="6"/>
  <c r="U160" i="6"/>
  <c r="I160" i="6" l="1"/>
  <c r="J160" i="6" s="1"/>
  <c r="AF160" i="6"/>
  <c r="O232" i="6"/>
  <c r="P231" i="6"/>
  <c r="H160" i="6"/>
  <c r="T232" i="6"/>
  <c r="Q233" i="6"/>
  <c r="AD234" i="3"/>
  <c r="AE234" i="3" s="1"/>
  <c r="S232" i="6"/>
  <c r="V160" i="6"/>
  <c r="W160" i="6" s="1"/>
  <c r="O233" i="6" l="1"/>
  <c r="P232" i="6"/>
  <c r="T233" i="6"/>
  <c r="Q234" i="6"/>
  <c r="F161" i="6"/>
  <c r="G161" i="6" s="1"/>
  <c r="AD235" i="3"/>
  <c r="AE235" i="3" s="1"/>
  <c r="S233" i="6"/>
  <c r="U161" i="6"/>
  <c r="V161" i="6" s="1"/>
  <c r="X160" i="6"/>
  <c r="Y160" i="6" s="1"/>
  <c r="I161" i="6" l="1"/>
  <c r="J161" i="6" s="1"/>
  <c r="AF161" i="6"/>
  <c r="H161" i="6"/>
  <c r="O234" i="6"/>
  <c r="P233" i="6"/>
  <c r="Q235" i="6"/>
  <c r="T234" i="6"/>
  <c r="F162" i="6"/>
  <c r="G162" i="6" s="1"/>
  <c r="S234" i="6"/>
  <c r="AD236" i="3"/>
  <c r="AE236" i="3" s="1"/>
  <c r="X161" i="6"/>
  <c r="Y161" i="6" s="1"/>
  <c r="W161" i="6"/>
  <c r="U162" i="6"/>
  <c r="I162" i="6" l="1"/>
  <c r="J162" i="6" s="1"/>
  <c r="AF162" i="6"/>
  <c r="H162" i="6"/>
  <c r="O235" i="6"/>
  <c r="P234" i="6"/>
  <c r="Q236" i="6"/>
  <c r="T235" i="6"/>
  <c r="S235" i="6"/>
  <c r="AD237" i="3"/>
  <c r="AE237" i="3" s="1"/>
  <c r="V162" i="6"/>
  <c r="W162" i="6" s="1"/>
  <c r="O236" i="6" l="1"/>
  <c r="P235" i="6"/>
  <c r="T236" i="6"/>
  <c r="Q237" i="6"/>
  <c r="F163" i="6"/>
  <c r="G163" i="6" s="1"/>
  <c r="AD238" i="3"/>
  <c r="AE238" i="3" s="1"/>
  <c r="S236" i="6"/>
  <c r="U163" i="6"/>
  <c r="X162" i="6"/>
  <c r="Y162" i="6" s="1"/>
  <c r="H163" i="6" l="1"/>
  <c r="AF163" i="6"/>
  <c r="O237" i="6"/>
  <c r="P236" i="6"/>
  <c r="I163" i="6"/>
  <c r="J163" i="6" s="1"/>
  <c r="T237" i="6"/>
  <c r="Q238" i="6"/>
  <c r="AD239" i="3"/>
  <c r="AE239" i="3" s="1"/>
  <c r="S237" i="6"/>
  <c r="V163" i="6"/>
  <c r="U164" i="6" s="1"/>
  <c r="O238" i="6" l="1"/>
  <c r="P237" i="6"/>
  <c r="Q239" i="6"/>
  <c r="T238" i="6"/>
  <c r="F164" i="6"/>
  <c r="G164" i="6" s="1"/>
  <c r="AF164" i="6" s="1"/>
  <c r="AD240" i="3"/>
  <c r="AE240" i="3" s="1"/>
  <c r="S238" i="6"/>
  <c r="V164" i="6"/>
  <c r="U165" i="6" s="1"/>
  <c r="X163" i="6"/>
  <c r="Y163" i="6" s="1"/>
  <c r="W163" i="6"/>
  <c r="I164" i="6" l="1"/>
  <c r="J164" i="6" s="1"/>
  <c r="H164" i="6"/>
  <c r="P238" i="6"/>
  <c r="O239" i="6"/>
  <c r="Q240" i="6"/>
  <c r="T239" i="6"/>
  <c r="F165" i="6"/>
  <c r="AD241" i="3"/>
  <c r="AE241" i="3" s="1"/>
  <c r="S239" i="6"/>
  <c r="W164" i="6"/>
  <c r="V165" i="6"/>
  <c r="U166" i="6" s="1"/>
  <c r="X164" i="6"/>
  <c r="Y164" i="6" s="1"/>
  <c r="G165" i="6" l="1"/>
  <c r="I165" i="6" s="1"/>
  <c r="J165" i="6" s="1"/>
  <c r="AH165" i="6" s="1"/>
  <c r="AK165" i="6"/>
  <c r="O240" i="6"/>
  <c r="P239" i="6"/>
  <c r="Q241" i="6"/>
  <c r="T240" i="6"/>
  <c r="F166" i="6"/>
  <c r="G166" i="6" s="1"/>
  <c r="S240" i="6"/>
  <c r="AD242" i="3"/>
  <c r="AE242" i="3" s="1"/>
  <c r="W165" i="6"/>
  <c r="V166" i="6"/>
  <c r="X165" i="6"/>
  <c r="Y165" i="6" s="1"/>
  <c r="AF165" i="6" l="1"/>
  <c r="H165" i="6"/>
  <c r="AM165" i="6" s="1"/>
  <c r="I166" i="6"/>
  <c r="J166" i="6" s="1"/>
  <c r="AF166" i="6"/>
  <c r="O241" i="6"/>
  <c r="P240" i="6"/>
  <c r="T241" i="6"/>
  <c r="Q242" i="6"/>
  <c r="F167" i="6"/>
  <c r="G167" i="6" s="1"/>
  <c r="AD243" i="3"/>
  <c r="AE243" i="3" s="1"/>
  <c r="S241" i="6"/>
  <c r="X166" i="6"/>
  <c r="Y166" i="6" s="1"/>
  <c r="W166" i="6"/>
  <c r="U167" i="6"/>
  <c r="H166" i="6" l="1"/>
  <c r="H167" i="6" s="1"/>
  <c r="I167" i="6"/>
  <c r="J167" i="6" s="1"/>
  <c r="AF167" i="6"/>
  <c r="O242" i="6"/>
  <c r="P241" i="6"/>
  <c r="Q243" i="6"/>
  <c r="T242" i="6"/>
  <c r="AD244" i="3"/>
  <c r="AE244" i="3" s="1"/>
  <c r="S242" i="6"/>
  <c r="V167" i="6"/>
  <c r="F168" i="6" s="1"/>
  <c r="G168" i="6" s="1"/>
  <c r="I168" i="6" l="1"/>
  <c r="J168" i="6" s="1"/>
  <c r="AF168" i="6"/>
  <c r="H168" i="6"/>
  <c r="O243" i="6"/>
  <c r="P242" i="6"/>
  <c r="T243" i="6"/>
  <c r="Q244" i="6"/>
  <c r="AD245" i="3"/>
  <c r="AE245" i="3" s="1"/>
  <c r="S243" i="6"/>
  <c r="X167" i="6"/>
  <c r="Y167" i="6" s="1"/>
  <c r="W167" i="6"/>
  <c r="U168" i="6"/>
  <c r="O244" i="6" l="1"/>
  <c r="P243" i="6"/>
  <c r="T244" i="6"/>
  <c r="Q245" i="6"/>
  <c r="AD246" i="3"/>
  <c r="AE246" i="3" s="1"/>
  <c r="S244" i="6"/>
  <c r="V168" i="6"/>
  <c r="F169" i="6" s="1"/>
  <c r="G169" i="6" s="1"/>
  <c r="I169" i="6" l="1"/>
  <c r="J169" i="6" s="1"/>
  <c r="AF169" i="6"/>
  <c r="O245" i="6"/>
  <c r="P244" i="6"/>
  <c r="H169" i="6"/>
  <c r="T245" i="6"/>
  <c r="Q246" i="6"/>
  <c r="AD247" i="3"/>
  <c r="AE247" i="3" s="1"/>
  <c r="S245" i="6"/>
  <c r="X168" i="6"/>
  <c r="Y168" i="6" s="1"/>
  <c r="W168" i="6"/>
  <c r="U169" i="6"/>
  <c r="O246" i="6" l="1"/>
  <c r="P245" i="6"/>
  <c r="Q247" i="6"/>
  <c r="T246" i="6"/>
  <c r="AD248" i="3"/>
  <c r="AE248" i="3" s="1"/>
  <c r="S246" i="6"/>
  <c r="V169" i="6"/>
  <c r="O247" i="6" l="1"/>
  <c r="P246" i="6"/>
  <c r="T247" i="6"/>
  <c r="Q248" i="6"/>
  <c r="U170" i="6"/>
  <c r="V170" i="6" s="1"/>
  <c r="U171" i="6" s="1"/>
  <c r="F170" i="6"/>
  <c r="G170" i="6" s="1"/>
  <c r="AD249" i="3"/>
  <c r="AE249" i="3" s="1"/>
  <c r="S247" i="6"/>
  <c r="W169" i="6"/>
  <c r="X169" i="6"/>
  <c r="Y169" i="6" s="1"/>
  <c r="H170" i="6" l="1"/>
  <c r="AF170" i="6"/>
  <c r="O248" i="6"/>
  <c r="P247" i="6"/>
  <c r="I170" i="6"/>
  <c r="J170" i="6" s="1"/>
  <c r="Q249" i="6"/>
  <c r="T248" i="6"/>
  <c r="F171" i="6"/>
  <c r="G171" i="6" s="1"/>
  <c r="AD250" i="3"/>
  <c r="AE250" i="3" s="1"/>
  <c r="S248" i="6"/>
  <c r="W170" i="6"/>
  <c r="V171" i="6"/>
  <c r="X170" i="6"/>
  <c r="Y170" i="6" s="1"/>
  <c r="I171" i="6" l="1"/>
  <c r="J171" i="6" s="1"/>
  <c r="AF171" i="6"/>
  <c r="O249" i="6"/>
  <c r="P248" i="6"/>
  <c r="H171" i="6"/>
  <c r="T249" i="6"/>
  <c r="Q250" i="6"/>
  <c r="F172" i="6"/>
  <c r="G172" i="6" s="1"/>
  <c r="AD251" i="3"/>
  <c r="AE251" i="3" s="1"/>
  <c r="S249" i="6"/>
  <c r="X171" i="6"/>
  <c r="Y171" i="6" s="1"/>
  <c r="W171" i="6"/>
  <c r="U172" i="6"/>
  <c r="I172" i="6" l="1"/>
  <c r="J172" i="6" s="1"/>
  <c r="AF172" i="6"/>
  <c r="H172" i="6"/>
  <c r="O250" i="6"/>
  <c r="P249" i="6"/>
  <c r="Q251" i="6"/>
  <c r="T250" i="6"/>
  <c r="AD252" i="3"/>
  <c r="AE252" i="3" s="1"/>
  <c r="S250" i="6"/>
  <c r="V172" i="6"/>
  <c r="W172" i="6" s="1"/>
  <c r="O251" i="6" l="1"/>
  <c r="P250" i="6"/>
  <c r="T251" i="6"/>
  <c r="Q252" i="6"/>
  <c r="F173" i="6"/>
  <c r="G173" i="6" s="1"/>
  <c r="AD253" i="3"/>
  <c r="AE253" i="3" s="1"/>
  <c r="S251" i="6"/>
  <c r="U173" i="6"/>
  <c r="V173" i="6" s="1"/>
  <c r="X172" i="6"/>
  <c r="Y172" i="6" s="1"/>
  <c r="I173" i="6" l="1"/>
  <c r="J173" i="6" s="1"/>
  <c r="AF173" i="6"/>
  <c r="H173" i="6"/>
  <c r="P251" i="6"/>
  <c r="O252" i="6"/>
  <c r="Q253" i="6"/>
  <c r="T252" i="6"/>
  <c r="F174" i="6"/>
  <c r="G174" i="6" s="1"/>
  <c r="AD254" i="3"/>
  <c r="AE254" i="3" s="1"/>
  <c r="S252" i="6"/>
  <c r="U174" i="6"/>
  <c r="V174" i="6" s="1"/>
  <c r="U175" i="6" s="1"/>
  <c r="X173" i="6"/>
  <c r="Y173" i="6" s="1"/>
  <c r="W173" i="6"/>
  <c r="I174" i="6" l="1"/>
  <c r="J174" i="6" s="1"/>
  <c r="AF174" i="6"/>
  <c r="O253" i="6"/>
  <c r="P252" i="6"/>
  <c r="H174" i="6"/>
  <c r="Q254" i="6"/>
  <c r="T253" i="6"/>
  <c r="F175" i="6"/>
  <c r="G175" i="6" s="1"/>
  <c r="AD255" i="3"/>
  <c r="AE255" i="3" s="1"/>
  <c r="S253" i="6"/>
  <c r="W174" i="6"/>
  <c r="V175" i="6"/>
  <c r="X174" i="6"/>
  <c r="Y174" i="6" s="1"/>
  <c r="I175" i="6" l="1"/>
  <c r="J175" i="6" s="1"/>
  <c r="AF175" i="6"/>
  <c r="H175" i="6"/>
  <c r="O254" i="6"/>
  <c r="P253" i="6"/>
  <c r="Q255" i="6"/>
  <c r="T254" i="6"/>
  <c r="F176" i="6"/>
  <c r="G176" i="6" s="1"/>
  <c r="AD256" i="3"/>
  <c r="AE256" i="3" s="1"/>
  <c r="S254" i="6"/>
  <c r="X175" i="6"/>
  <c r="Y175" i="6" s="1"/>
  <c r="W175" i="6"/>
  <c r="U176" i="6"/>
  <c r="I176" i="6" l="1"/>
  <c r="J176" i="6" s="1"/>
  <c r="AF176" i="6"/>
  <c r="H176" i="6"/>
  <c r="O255" i="6"/>
  <c r="P254" i="6"/>
  <c r="T255" i="6"/>
  <c r="Q256" i="6"/>
  <c r="AD257" i="3"/>
  <c r="AE257" i="3" s="1"/>
  <c r="S255" i="6"/>
  <c r="V176" i="6"/>
  <c r="W176" i="6" s="1"/>
  <c r="O256" i="6" l="1"/>
  <c r="P255" i="6"/>
  <c r="Q257" i="6"/>
  <c r="T256" i="6"/>
  <c r="F177" i="6"/>
  <c r="G177" i="6" s="1"/>
  <c r="AD258" i="3"/>
  <c r="AE258" i="3" s="1"/>
  <c r="S256" i="6"/>
  <c r="U177" i="6"/>
  <c r="V177" i="6" s="1"/>
  <c r="X176" i="6"/>
  <c r="Y176" i="6" s="1"/>
  <c r="H177" i="6" l="1"/>
  <c r="AF177" i="6"/>
  <c r="O257" i="6"/>
  <c r="P256" i="6"/>
  <c r="I177" i="6"/>
  <c r="J177" i="6" s="1"/>
  <c r="T257" i="6"/>
  <c r="Q258" i="6"/>
  <c r="F178" i="6"/>
  <c r="G178" i="6" s="1"/>
  <c r="AD259" i="3"/>
  <c r="AE259" i="3" s="1"/>
  <c r="S257" i="6"/>
  <c r="X177" i="6"/>
  <c r="Y177" i="6" s="1"/>
  <c r="U178" i="6"/>
  <c r="W177" i="6"/>
  <c r="I178" i="6" l="1"/>
  <c r="J178" i="6" s="1"/>
  <c r="AF178" i="6"/>
  <c r="O258" i="6"/>
  <c r="P257" i="6"/>
  <c r="H178" i="6"/>
  <c r="T258" i="6"/>
  <c r="Q259" i="6"/>
  <c r="AD260" i="3"/>
  <c r="AE260" i="3" s="1"/>
  <c r="S258" i="6"/>
  <c r="V178" i="6"/>
  <c r="W178" i="6" s="1"/>
  <c r="O259" i="6" l="1"/>
  <c r="P258" i="6"/>
  <c r="T259" i="6"/>
  <c r="Q260" i="6"/>
  <c r="F179" i="6"/>
  <c r="G179" i="6" s="1"/>
  <c r="AD261" i="3"/>
  <c r="AE261" i="3" s="1"/>
  <c r="S259" i="6"/>
  <c r="X178" i="6"/>
  <c r="Y178" i="6" s="1"/>
  <c r="U179" i="6"/>
  <c r="I179" i="6" l="1"/>
  <c r="J179" i="6" s="1"/>
  <c r="AF179" i="6"/>
  <c r="O260" i="6"/>
  <c r="P259" i="6"/>
  <c r="H179" i="6"/>
  <c r="T260" i="6"/>
  <c r="Q261" i="6"/>
  <c r="AD262" i="3"/>
  <c r="AE262" i="3" s="1"/>
  <c r="S260" i="6"/>
  <c r="V179" i="6"/>
  <c r="F180" i="6" s="1"/>
  <c r="G180" i="6" s="1"/>
  <c r="I180" i="6" l="1"/>
  <c r="J180" i="6" s="1"/>
  <c r="AF180" i="6"/>
  <c r="H180" i="6"/>
  <c r="O261" i="6"/>
  <c r="P260" i="6"/>
  <c r="T261" i="6"/>
  <c r="Q262" i="6"/>
  <c r="AD263" i="3"/>
  <c r="AE263" i="3" s="1"/>
  <c r="S261" i="6"/>
  <c r="X179" i="6"/>
  <c r="Y179" i="6" s="1"/>
  <c r="W179" i="6"/>
  <c r="U180" i="6"/>
  <c r="P261" i="6" l="1"/>
  <c r="O262" i="6"/>
  <c r="Q263" i="6"/>
  <c r="T262" i="6"/>
  <c r="AD264" i="3"/>
  <c r="AE264" i="3" s="1"/>
  <c r="S262" i="6"/>
  <c r="V180" i="6"/>
  <c r="O263" i="6" l="1"/>
  <c r="P262" i="6"/>
  <c r="Q264" i="6"/>
  <c r="T263" i="6"/>
  <c r="U181" i="6"/>
  <c r="V181" i="6" s="1"/>
  <c r="U182" i="6" s="1"/>
  <c r="F181" i="6"/>
  <c r="G181" i="6" s="1"/>
  <c r="AD265" i="3"/>
  <c r="AE265" i="3" s="1"/>
  <c r="S263" i="6"/>
  <c r="W180" i="6"/>
  <c r="X180" i="6"/>
  <c r="Y180" i="6" s="1"/>
  <c r="H181" i="6" l="1"/>
  <c r="AF181" i="6"/>
  <c r="O264" i="6"/>
  <c r="P263" i="6"/>
  <c r="I181" i="6"/>
  <c r="J181" i="6" s="1"/>
  <c r="Q265" i="6"/>
  <c r="T264" i="6"/>
  <c r="F182" i="6"/>
  <c r="G182" i="6" s="1"/>
  <c r="AD266" i="3"/>
  <c r="AE266" i="3" s="1"/>
  <c r="S264" i="6"/>
  <c r="W181" i="6"/>
  <c r="V182" i="6"/>
  <c r="U183" i="6" s="1"/>
  <c r="X181" i="6"/>
  <c r="Y181" i="6" s="1"/>
  <c r="I182" i="6" l="1"/>
  <c r="J182" i="6" s="1"/>
  <c r="AF182" i="6"/>
  <c r="H182" i="6"/>
  <c r="O265" i="6"/>
  <c r="P264" i="6"/>
  <c r="T265" i="6"/>
  <c r="Q266" i="6"/>
  <c r="F183" i="6"/>
  <c r="G183" i="6" s="1"/>
  <c r="AD267" i="3"/>
  <c r="AE267" i="3" s="1"/>
  <c r="S265" i="6"/>
  <c r="W182" i="6"/>
  <c r="V183" i="6"/>
  <c r="X182" i="6"/>
  <c r="Y182" i="6" s="1"/>
  <c r="I183" i="6" l="1"/>
  <c r="J183" i="6" s="1"/>
  <c r="AF183" i="6"/>
  <c r="O266" i="6"/>
  <c r="P265" i="6"/>
  <c r="H183" i="6"/>
  <c r="Q267" i="6"/>
  <c r="T266" i="6"/>
  <c r="F184" i="6"/>
  <c r="G184" i="6" s="1"/>
  <c r="AD268" i="3"/>
  <c r="AE268" i="3" s="1"/>
  <c r="S266" i="6"/>
  <c r="X183" i="6"/>
  <c r="Y183" i="6" s="1"/>
  <c r="W183" i="6"/>
  <c r="U184" i="6"/>
  <c r="I184" i="6" l="1"/>
  <c r="J184" i="6" s="1"/>
  <c r="AF184" i="6"/>
  <c r="H184" i="6"/>
  <c r="O267" i="6"/>
  <c r="P266" i="6"/>
  <c r="Q268" i="6"/>
  <c r="T267" i="6"/>
  <c r="AD269" i="3"/>
  <c r="AE269" i="3" s="1"/>
  <c r="S267" i="6"/>
  <c r="V184" i="6"/>
  <c r="W184" i="6" s="1"/>
  <c r="O268" i="6" l="1"/>
  <c r="P267" i="6"/>
  <c r="Q269" i="6"/>
  <c r="T268" i="6"/>
  <c r="F185" i="6"/>
  <c r="G185" i="6" s="1"/>
  <c r="AD270" i="3"/>
  <c r="AE270" i="3" s="1"/>
  <c r="S268" i="6"/>
  <c r="U185" i="6"/>
  <c r="V185" i="6" s="1"/>
  <c r="X184" i="6"/>
  <c r="Y184" i="6" s="1"/>
  <c r="H185" i="6" l="1"/>
  <c r="AF185" i="6"/>
  <c r="O269" i="6"/>
  <c r="P268" i="6"/>
  <c r="I185" i="6"/>
  <c r="J185" i="6" s="1"/>
  <c r="Q270" i="6"/>
  <c r="T269" i="6"/>
  <c r="F186" i="6"/>
  <c r="G186" i="6" s="1"/>
  <c r="AD271" i="3"/>
  <c r="AE271" i="3" s="1"/>
  <c r="S269" i="6"/>
  <c r="X185" i="6"/>
  <c r="Y185" i="6" s="1"/>
  <c r="U186" i="6"/>
  <c r="W185" i="6"/>
  <c r="I186" i="6" l="1"/>
  <c r="J186" i="6" s="1"/>
  <c r="AF186" i="6"/>
  <c r="O270" i="6"/>
  <c r="P269" i="6"/>
  <c r="H186" i="6"/>
  <c r="T270" i="6"/>
  <c r="Q271" i="6"/>
  <c r="AD272" i="3"/>
  <c r="AE272" i="3" s="1"/>
  <c r="S270" i="6"/>
  <c r="V186" i="6"/>
  <c r="W186" i="6" s="1"/>
  <c r="O271" i="6" l="1"/>
  <c r="P270" i="6"/>
  <c r="T271" i="6"/>
  <c r="Q272" i="6"/>
  <c r="F187" i="6"/>
  <c r="G187" i="6" s="1"/>
  <c r="AD273" i="3"/>
  <c r="AE273" i="3" s="1"/>
  <c r="S271" i="6"/>
  <c r="X186" i="6"/>
  <c r="Y186" i="6" s="1"/>
  <c r="U187" i="6"/>
  <c r="I187" i="6" l="1"/>
  <c r="J187" i="6" s="1"/>
  <c r="AF187" i="6"/>
  <c r="O272" i="6"/>
  <c r="P271" i="6"/>
  <c r="H187" i="6"/>
  <c r="T272" i="6"/>
  <c r="Q273" i="6"/>
  <c r="AD274" i="3"/>
  <c r="AE274" i="3" s="1"/>
  <c r="S272" i="6"/>
  <c r="V187" i="6"/>
  <c r="U188" i="6" s="1"/>
  <c r="O273" i="6" l="1"/>
  <c r="P272" i="6"/>
  <c r="Q274" i="6"/>
  <c r="T273" i="6"/>
  <c r="F188" i="6"/>
  <c r="G188" i="6" s="1"/>
  <c r="AD275" i="3"/>
  <c r="AE275" i="3" s="1"/>
  <c r="S273" i="6"/>
  <c r="V188" i="6"/>
  <c r="U189" i="6" s="1"/>
  <c r="X187" i="6"/>
  <c r="Y187" i="6" s="1"/>
  <c r="W187" i="6"/>
  <c r="I188" i="6" l="1"/>
  <c r="J188" i="6" s="1"/>
  <c r="AF188" i="6"/>
  <c r="O274" i="6"/>
  <c r="P273" i="6"/>
  <c r="H188" i="6"/>
  <c r="Q275" i="6"/>
  <c r="T274" i="6"/>
  <c r="F189" i="6"/>
  <c r="AD276" i="3"/>
  <c r="AE276" i="3" s="1"/>
  <c r="S274" i="6"/>
  <c r="W188" i="6"/>
  <c r="V189" i="6"/>
  <c r="U190" i="6" s="1"/>
  <c r="X188" i="6"/>
  <c r="Y188" i="6" s="1"/>
  <c r="G189" i="6" l="1"/>
  <c r="AF189" i="6" s="1"/>
  <c r="AK189" i="6"/>
  <c r="I189" i="6"/>
  <c r="J189" i="6" s="1"/>
  <c r="AH189" i="6" s="1"/>
  <c r="O275" i="6"/>
  <c r="P274" i="6"/>
  <c r="T275" i="6"/>
  <c r="Q276" i="6"/>
  <c r="F190" i="6"/>
  <c r="G190" i="6" s="1"/>
  <c r="AD277" i="3"/>
  <c r="AE277" i="3" s="1"/>
  <c r="S275" i="6"/>
  <c r="W189" i="6"/>
  <c r="V190" i="6"/>
  <c r="X189" i="6"/>
  <c r="Y189" i="6" s="1"/>
  <c r="H189" i="6" l="1"/>
  <c r="AM189" i="6" s="1"/>
  <c r="I190" i="6"/>
  <c r="J190" i="6" s="1"/>
  <c r="AF190" i="6"/>
  <c r="O276" i="6"/>
  <c r="P275" i="6"/>
  <c r="T276" i="6"/>
  <c r="Q277" i="6"/>
  <c r="F191" i="6"/>
  <c r="G191" i="6" s="1"/>
  <c r="AD278" i="3"/>
  <c r="AE278" i="3" s="1"/>
  <c r="W190" i="6"/>
  <c r="S276" i="6"/>
  <c r="X190" i="6"/>
  <c r="Y190" i="6" s="1"/>
  <c r="U191" i="6"/>
  <c r="H190" i="6" l="1"/>
  <c r="H191" i="6" s="1"/>
  <c r="I191" i="6"/>
  <c r="J191" i="6" s="1"/>
  <c r="AF191" i="6"/>
  <c r="O277" i="6"/>
  <c r="P276" i="6"/>
  <c r="T277" i="6"/>
  <c r="Q278" i="6"/>
  <c r="AD279" i="3"/>
  <c r="AE279" i="3" s="1"/>
  <c r="S277" i="6"/>
  <c r="V191" i="6"/>
  <c r="F192" i="6" s="1"/>
  <c r="G192" i="6" s="1"/>
  <c r="I192" i="6" l="1"/>
  <c r="J192" i="6" s="1"/>
  <c r="AF192" i="6"/>
  <c r="H192" i="6"/>
  <c r="P277" i="6"/>
  <c r="O278" i="6"/>
  <c r="T278" i="6"/>
  <c r="Q279" i="6"/>
  <c r="AD280" i="3"/>
  <c r="AE280" i="3" s="1"/>
  <c r="S278" i="6"/>
  <c r="X191" i="6"/>
  <c r="Y191" i="6" s="1"/>
  <c r="W191" i="6"/>
  <c r="U192" i="6"/>
  <c r="P278" i="6" l="1"/>
  <c r="O279" i="6"/>
  <c r="Q280" i="6"/>
  <c r="T279" i="6"/>
  <c r="AD281" i="3"/>
  <c r="AE281" i="3" s="1"/>
  <c r="S279" i="6"/>
  <c r="V192" i="6"/>
  <c r="O280" i="6" l="1"/>
  <c r="P279" i="6"/>
  <c r="Q281" i="6"/>
  <c r="T280" i="6"/>
  <c r="W192" i="6"/>
  <c r="F193" i="6"/>
  <c r="G193" i="6" s="1"/>
  <c r="AD282" i="3"/>
  <c r="AE282" i="3" s="1"/>
  <c r="S280" i="6"/>
  <c r="U193" i="6"/>
  <c r="V193" i="6" s="1"/>
  <c r="X192" i="6"/>
  <c r="Y192" i="6" s="1"/>
  <c r="H193" i="6" l="1"/>
  <c r="AF193" i="6"/>
  <c r="O281" i="6"/>
  <c r="P280" i="6"/>
  <c r="I193" i="6"/>
  <c r="J193" i="6" s="1"/>
  <c r="T281" i="6"/>
  <c r="Q282" i="6"/>
  <c r="F194" i="6"/>
  <c r="G194" i="6" s="1"/>
  <c r="AD283" i="3"/>
  <c r="AE283" i="3" s="1"/>
  <c r="S281" i="6"/>
  <c r="X193" i="6"/>
  <c r="Y193" i="6" s="1"/>
  <c r="U194" i="6"/>
  <c r="W193" i="6"/>
  <c r="I194" i="6" l="1"/>
  <c r="J194" i="6" s="1"/>
  <c r="AF194" i="6"/>
  <c r="H194" i="6"/>
  <c r="O282" i="6"/>
  <c r="P281" i="6"/>
  <c r="Q283" i="6"/>
  <c r="T282" i="6"/>
  <c r="AD284" i="3"/>
  <c r="AE284" i="3" s="1"/>
  <c r="S282" i="6"/>
  <c r="V194" i="6"/>
  <c r="W194" i="6" s="1"/>
  <c r="O283" i="6" l="1"/>
  <c r="P282" i="6"/>
  <c r="Q284" i="6"/>
  <c r="T283" i="6"/>
  <c r="F195" i="6"/>
  <c r="G195" i="6" s="1"/>
  <c r="AD285" i="3"/>
  <c r="AE285" i="3" s="1"/>
  <c r="S283" i="6"/>
  <c r="X194" i="6"/>
  <c r="Y194" i="6" s="1"/>
  <c r="U195" i="6"/>
  <c r="I195" i="6" l="1"/>
  <c r="J195" i="6" s="1"/>
  <c r="AF195" i="6"/>
  <c r="H195" i="6"/>
  <c r="P283" i="6"/>
  <c r="O284" i="6"/>
  <c r="Q285" i="6"/>
  <c r="T284" i="6"/>
  <c r="AD286" i="3"/>
  <c r="AE286" i="3" s="1"/>
  <c r="S284" i="6"/>
  <c r="V195" i="6"/>
  <c r="U196" i="6" s="1"/>
  <c r="O285" i="6" l="1"/>
  <c r="AG285" i="6" s="1"/>
  <c r="P284" i="6"/>
  <c r="Q286" i="6"/>
  <c r="T285" i="6"/>
  <c r="F196" i="6"/>
  <c r="G196" i="6" s="1"/>
  <c r="AD287" i="3"/>
  <c r="AE287" i="3" s="1"/>
  <c r="S285" i="6"/>
  <c r="V196" i="6"/>
  <c r="U197" i="6" s="1"/>
  <c r="X195" i="6"/>
  <c r="Y195" i="6" s="1"/>
  <c r="W195" i="6"/>
  <c r="I196" i="6" l="1"/>
  <c r="J196" i="6" s="1"/>
  <c r="AF196" i="6"/>
  <c r="H196" i="6"/>
  <c r="O286" i="6"/>
  <c r="P285" i="6"/>
  <c r="Q287" i="6"/>
  <c r="T286" i="6"/>
  <c r="F197" i="6"/>
  <c r="G197" i="6" s="1"/>
  <c r="AD288" i="3"/>
  <c r="AE288" i="3" s="1"/>
  <c r="S286" i="6"/>
  <c r="W196" i="6"/>
  <c r="V197" i="6"/>
  <c r="U198" i="6" s="1"/>
  <c r="X196" i="6"/>
  <c r="Y196" i="6" s="1"/>
  <c r="AJ285" i="6" l="1"/>
  <c r="AE285" i="6"/>
  <c r="I197" i="6"/>
  <c r="J197" i="6" s="1"/>
  <c r="AF197" i="6"/>
  <c r="O287" i="6"/>
  <c r="P286" i="6"/>
  <c r="H197" i="6"/>
  <c r="T287" i="6"/>
  <c r="Q288" i="6"/>
  <c r="F198" i="6"/>
  <c r="G198" i="6" s="1"/>
  <c r="AD289" i="3"/>
  <c r="AE289" i="3" s="1"/>
  <c r="S287" i="6"/>
  <c r="W197" i="6"/>
  <c r="V198" i="6"/>
  <c r="X197" i="6"/>
  <c r="Y197" i="6" s="1"/>
  <c r="I198" i="6" l="1"/>
  <c r="J198" i="6" s="1"/>
  <c r="AF198" i="6"/>
  <c r="H198" i="6"/>
  <c r="O288" i="6"/>
  <c r="P287" i="6"/>
  <c r="Q289" i="6"/>
  <c r="T288" i="6"/>
  <c r="F199" i="6"/>
  <c r="G199" i="6" s="1"/>
  <c r="AD290" i="3"/>
  <c r="AE290" i="3" s="1"/>
  <c r="S288" i="6"/>
  <c r="X198" i="6"/>
  <c r="Y198" i="6" s="1"/>
  <c r="W198" i="6"/>
  <c r="U199" i="6"/>
  <c r="I199" i="6" l="1"/>
  <c r="J199" i="6" s="1"/>
  <c r="AF199" i="6"/>
  <c r="H199" i="6"/>
  <c r="O289" i="6"/>
  <c r="P288" i="6"/>
  <c r="Q290" i="6"/>
  <c r="T289" i="6"/>
  <c r="AD291" i="3"/>
  <c r="AE291" i="3" s="1"/>
  <c r="S289" i="6"/>
  <c r="V199" i="6"/>
  <c r="W199" i="6" s="1"/>
  <c r="O290" i="6" l="1"/>
  <c r="P289" i="6"/>
  <c r="T290" i="6"/>
  <c r="Q291" i="6"/>
  <c r="F200" i="6"/>
  <c r="G200" i="6" s="1"/>
  <c r="AD292" i="3"/>
  <c r="AE292" i="3" s="1"/>
  <c r="S290" i="6"/>
  <c r="U200" i="6"/>
  <c r="V200" i="6" s="1"/>
  <c r="U201" i="6" s="1"/>
  <c r="X199" i="6"/>
  <c r="Y199" i="6" s="1"/>
  <c r="I200" i="6" l="1"/>
  <c r="J200" i="6" s="1"/>
  <c r="AF200" i="6"/>
  <c r="O291" i="6"/>
  <c r="P290" i="6"/>
  <c r="H200" i="6"/>
  <c r="T291" i="6"/>
  <c r="Q292" i="6"/>
  <c r="F201" i="6"/>
  <c r="G201" i="6" s="1"/>
  <c r="AD293" i="3"/>
  <c r="AE293" i="3" s="1"/>
  <c r="S291" i="6"/>
  <c r="W200" i="6"/>
  <c r="V201" i="6"/>
  <c r="U202" i="6" s="1"/>
  <c r="X200" i="6"/>
  <c r="Y200" i="6" s="1"/>
  <c r="I201" i="6" l="1"/>
  <c r="J201" i="6" s="1"/>
  <c r="AF201" i="6"/>
  <c r="H201" i="6"/>
  <c r="O292" i="6"/>
  <c r="P291" i="6"/>
  <c r="T292" i="6"/>
  <c r="Q293" i="6"/>
  <c r="F202" i="6"/>
  <c r="G202" i="6" s="1"/>
  <c r="AD294" i="3"/>
  <c r="AE294" i="3" s="1"/>
  <c r="S292" i="6"/>
  <c r="W201" i="6"/>
  <c r="V202" i="6"/>
  <c r="X201" i="6"/>
  <c r="Y201" i="6" s="1"/>
  <c r="I202" i="6" l="1"/>
  <c r="J202" i="6" s="1"/>
  <c r="AF202" i="6"/>
  <c r="H202" i="6"/>
  <c r="O293" i="6"/>
  <c r="P292" i="6"/>
  <c r="Q294" i="6"/>
  <c r="T293" i="6"/>
  <c r="F203" i="6"/>
  <c r="G203" i="6" s="1"/>
  <c r="AD295" i="3"/>
  <c r="AE295" i="3" s="1"/>
  <c r="S293" i="6"/>
  <c r="X202" i="6"/>
  <c r="Y202" i="6" s="1"/>
  <c r="W202" i="6"/>
  <c r="U203" i="6"/>
  <c r="I203" i="6" l="1"/>
  <c r="J203" i="6" s="1"/>
  <c r="AF203" i="6"/>
  <c r="H203" i="6"/>
  <c r="P293" i="6"/>
  <c r="O294" i="6"/>
  <c r="T294" i="6"/>
  <c r="Q295" i="6"/>
  <c r="AD296" i="3"/>
  <c r="AE296" i="3" s="1"/>
  <c r="S294" i="6"/>
  <c r="V203" i="6"/>
  <c r="W203" i="6" s="1"/>
  <c r="O295" i="6" l="1"/>
  <c r="P294" i="6"/>
  <c r="Q296" i="6"/>
  <c r="T295" i="6"/>
  <c r="F204" i="6"/>
  <c r="G204" i="6" s="1"/>
  <c r="AF204" i="6" s="1"/>
  <c r="AD297" i="3"/>
  <c r="AE297" i="3" s="1"/>
  <c r="S295" i="6"/>
  <c r="U204" i="6"/>
  <c r="V204" i="6" s="1"/>
  <c r="X203" i="6"/>
  <c r="Y203" i="6" s="1"/>
  <c r="H204" i="6" l="1"/>
  <c r="O296" i="6"/>
  <c r="P295" i="6"/>
  <c r="I204" i="6"/>
  <c r="J204" i="6" s="1"/>
  <c r="Q297" i="6"/>
  <c r="T296" i="6"/>
  <c r="F205" i="6"/>
  <c r="G205" i="6" s="1"/>
  <c r="AD298" i="3"/>
  <c r="AE298" i="3" s="1"/>
  <c r="S296" i="6"/>
  <c r="X204" i="6"/>
  <c r="Y204" i="6" s="1"/>
  <c r="U205" i="6"/>
  <c r="W204" i="6"/>
  <c r="I205" i="6" l="1"/>
  <c r="J205" i="6" s="1"/>
  <c r="AF205" i="6"/>
  <c r="O297" i="6"/>
  <c r="AG297" i="6" s="1"/>
  <c r="P296" i="6"/>
  <c r="H205" i="6"/>
  <c r="T297" i="6"/>
  <c r="Q298" i="6"/>
  <c r="AD299" i="3"/>
  <c r="AE299" i="3" s="1"/>
  <c r="S297" i="6"/>
  <c r="V205" i="6"/>
  <c r="W205" i="6" s="1"/>
  <c r="O298" i="6" l="1"/>
  <c r="P297" i="6"/>
  <c r="Q299" i="6"/>
  <c r="T298" i="6"/>
  <c r="F206" i="6"/>
  <c r="G206" i="6" s="1"/>
  <c r="AD300" i="3"/>
  <c r="AE300" i="3" s="1"/>
  <c r="S298" i="6"/>
  <c r="X205" i="6"/>
  <c r="Y205" i="6" s="1"/>
  <c r="U206" i="6"/>
  <c r="AJ297" i="6" l="1"/>
  <c r="AE297" i="6"/>
  <c r="I206" i="6"/>
  <c r="J206" i="6" s="1"/>
  <c r="AF206" i="6"/>
  <c r="H206" i="6"/>
  <c r="O299" i="6"/>
  <c r="P298" i="6"/>
  <c r="Q300" i="6"/>
  <c r="T299" i="6"/>
  <c r="AD301" i="3"/>
  <c r="AE301" i="3" s="1"/>
  <c r="S299" i="6"/>
  <c r="V206" i="6"/>
  <c r="U207" i="6" s="1"/>
  <c r="O300" i="6" l="1"/>
  <c r="P299" i="6"/>
  <c r="Q301" i="6"/>
  <c r="T300" i="6"/>
  <c r="F207" i="6"/>
  <c r="G207" i="6" s="1"/>
  <c r="AD302" i="3"/>
  <c r="AE302" i="3" s="1"/>
  <c r="S300" i="6"/>
  <c r="V207" i="6"/>
  <c r="U208" i="6" s="1"/>
  <c r="X206" i="6"/>
  <c r="Y206" i="6" s="1"/>
  <c r="W206" i="6"/>
  <c r="H207" i="6" l="1"/>
  <c r="AF207" i="6"/>
  <c r="O301" i="6"/>
  <c r="P300" i="6"/>
  <c r="I207" i="6"/>
  <c r="J207" i="6" s="1"/>
  <c r="T301" i="6"/>
  <c r="Q302" i="6"/>
  <c r="F208" i="6"/>
  <c r="G208" i="6" s="1"/>
  <c r="AD303" i="3"/>
  <c r="AE303" i="3" s="1"/>
  <c r="S301" i="6"/>
  <c r="W207" i="6"/>
  <c r="V208" i="6"/>
  <c r="X207" i="6"/>
  <c r="Y207" i="6" s="1"/>
  <c r="I208" i="6" l="1"/>
  <c r="J208" i="6" s="1"/>
  <c r="AF208" i="6"/>
  <c r="H208" i="6"/>
  <c r="O302" i="6"/>
  <c r="P301" i="6"/>
  <c r="Q303" i="6"/>
  <c r="T302" i="6"/>
  <c r="F209" i="6"/>
  <c r="G209" i="6" s="1"/>
  <c r="AD304" i="3"/>
  <c r="AE304" i="3" s="1"/>
  <c r="S302" i="6"/>
  <c r="X208" i="6"/>
  <c r="Y208" i="6" s="1"/>
  <c r="W208" i="6"/>
  <c r="U209" i="6"/>
  <c r="I209" i="6" l="1"/>
  <c r="J209" i="6" s="1"/>
  <c r="AF209" i="6"/>
  <c r="P302" i="6"/>
  <c r="O303" i="6"/>
  <c r="H209" i="6"/>
  <c r="Q304" i="6"/>
  <c r="T303" i="6"/>
  <c r="AD305" i="3"/>
  <c r="AE305" i="3" s="1"/>
  <c r="S303" i="6"/>
  <c r="V209" i="6"/>
  <c r="W209" i="6" s="1"/>
  <c r="O304" i="6" l="1"/>
  <c r="P303" i="6"/>
  <c r="T304" i="6"/>
  <c r="Q305" i="6"/>
  <c r="F210" i="6"/>
  <c r="G210" i="6" s="1"/>
  <c r="AD306" i="3"/>
  <c r="AE306" i="3" s="1"/>
  <c r="S304" i="6"/>
  <c r="U210" i="6"/>
  <c r="V210" i="6" s="1"/>
  <c r="U211" i="6" s="1"/>
  <c r="X209" i="6"/>
  <c r="Y209" i="6" s="1"/>
  <c r="H210" i="6" l="1"/>
  <c r="AF210" i="6"/>
  <c r="O305" i="6"/>
  <c r="P304" i="6"/>
  <c r="I210" i="6"/>
  <c r="J210" i="6" s="1"/>
  <c r="T305" i="6"/>
  <c r="Q306" i="6"/>
  <c r="F211" i="6"/>
  <c r="G211" i="6" s="1"/>
  <c r="AD307" i="3"/>
  <c r="AE307" i="3" s="1"/>
  <c r="S305" i="6"/>
  <c r="W210" i="6"/>
  <c r="V211" i="6"/>
  <c r="U212" i="6" s="1"/>
  <c r="X210" i="6"/>
  <c r="Y210" i="6" s="1"/>
  <c r="I211" i="6" l="1"/>
  <c r="AF211" i="6"/>
  <c r="J211" i="6"/>
  <c r="O306" i="6"/>
  <c r="P305" i="6"/>
  <c r="H211" i="6"/>
  <c r="Q307" i="6"/>
  <c r="T306" i="6"/>
  <c r="F212" i="6"/>
  <c r="G212" i="6" s="1"/>
  <c r="AD308" i="3"/>
  <c r="AE308" i="3" s="1"/>
  <c r="S306" i="6"/>
  <c r="W211" i="6"/>
  <c r="V212" i="6"/>
  <c r="X211" i="6"/>
  <c r="Y211" i="6" s="1"/>
  <c r="I212" i="6" l="1"/>
  <c r="J212" i="6" s="1"/>
  <c r="AF212" i="6"/>
  <c r="H212" i="6"/>
  <c r="O307" i="6"/>
  <c r="P306" i="6"/>
  <c r="Q308" i="6"/>
  <c r="T307" i="6"/>
  <c r="F213" i="6"/>
  <c r="G213" i="6" s="1"/>
  <c r="AD309" i="3"/>
  <c r="AE309" i="3" s="1"/>
  <c r="S307" i="6"/>
  <c r="X212" i="6"/>
  <c r="Y212" i="6" s="1"/>
  <c r="W212" i="6"/>
  <c r="U213" i="6"/>
  <c r="I213" i="6" l="1"/>
  <c r="J213" i="6" s="1"/>
  <c r="AF213" i="6"/>
  <c r="H213" i="6"/>
  <c r="O308" i="6"/>
  <c r="P307" i="6"/>
  <c r="Q309" i="6"/>
  <c r="T308" i="6"/>
  <c r="AD310" i="3"/>
  <c r="AE310" i="3" s="1"/>
  <c r="S308" i="6"/>
  <c r="V213" i="6"/>
  <c r="W213" i="6" s="1"/>
  <c r="O309" i="6" l="1"/>
  <c r="P308" i="6"/>
  <c r="Q310" i="6"/>
  <c r="T309" i="6"/>
  <c r="F214" i="6"/>
  <c r="G214" i="6" s="1"/>
  <c r="AD311" i="3"/>
  <c r="AE311" i="3" s="1"/>
  <c r="S309" i="6"/>
  <c r="U214" i="6"/>
  <c r="X213" i="6"/>
  <c r="Y213" i="6" s="1"/>
  <c r="I214" i="6" l="1"/>
  <c r="J214" i="6" s="1"/>
  <c r="AF214" i="6"/>
  <c r="H214" i="6"/>
  <c r="O310" i="6"/>
  <c r="P309" i="6"/>
  <c r="T310" i="6"/>
  <c r="Q311" i="6"/>
  <c r="AD312" i="3"/>
  <c r="AE312" i="3" s="1"/>
  <c r="S310" i="6"/>
  <c r="V214" i="6"/>
  <c r="F215" i="6" s="1"/>
  <c r="G215" i="6" s="1"/>
  <c r="I215" i="6" l="1"/>
  <c r="J215" i="6" s="1"/>
  <c r="AF215" i="6"/>
  <c r="P310" i="6"/>
  <c r="O311" i="6"/>
  <c r="H215" i="6"/>
  <c r="Q312" i="6"/>
  <c r="T311" i="6"/>
  <c r="AD313" i="3"/>
  <c r="AE313" i="3" s="1"/>
  <c r="S311" i="6"/>
  <c r="X214" i="6"/>
  <c r="Y214" i="6" s="1"/>
  <c r="W214" i="6"/>
  <c r="U215" i="6"/>
  <c r="O312" i="6" l="1"/>
  <c r="P311" i="6"/>
  <c r="T312" i="6"/>
  <c r="Q313" i="6"/>
  <c r="AD314" i="3"/>
  <c r="AE314" i="3" s="1"/>
  <c r="S312" i="6"/>
  <c r="V215" i="6"/>
  <c r="F216" i="6" s="1"/>
  <c r="G216" i="6" s="1"/>
  <c r="I216" i="6" l="1"/>
  <c r="J216" i="6" s="1"/>
  <c r="AF216" i="6"/>
  <c r="H216" i="6"/>
  <c r="O313" i="6"/>
  <c r="P312" i="6"/>
  <c r="T313" i="6"/>
  <c r="Q314" i="6"/>
  <c r="AD315" i="3"/>
  <c r="AE315" i="3" s="1"/>
  <c r="S313" i="6"/>
  <c r="X215" i="6"/>
  <c r="Y215" i="6" s="1"/>
  <c r="U216" i="6"/>
  <c r="W215" i="6"/>
  <c r="O314" i="6" l="1"/>
  <c r="P313" i="6"/>
  <c r="Q315" i="6"/>
  <c r="T314" i="6"/>
  <c r="AD316" i="3"/>
  <c r="AE316" i="3" s="1"/>
  <c r="S314" i="6"/>
  <c r="V216" i="6"/>
  <c r="F217" i="6" s="1"/>
  <c r="G217" i="6" s="1"/>
  <c r="I217" i="6" l="1"/>
  <c r="J217" i="6" s="1"/>
  <c r="AF217" i="6"/>
  <c r="H217" i="6"/>
  <c r="O315" i="6"/>
  <c r="P314" i="6"/>
  <c r="T315" i="6"/>
  <c r="Q316" i="6"/>
  <c r="AD317" i="3"/>
  <c r="AE317" i="3" s="1"/>
  <c r="S315" i="6"/>
  <c r="X216" i="6"/>
  <c r="Y216" i="6" s="1"/>
  <c r="U217" i="6"/>
  <c r="W216" i="6"/>
  <c r="P315" i="6" l="1"/>
  <c r="O316" i="6"/>
  <c r="T316" i="6"/>
  <c r="Q317" i="6"/>
  <c r="AD318" i="3"/>
  <c r="AE318" i="3" s="1"/>
  <c r="S316" i="6"/>
  <c r="V217" i="6"/>
  <c r="F218" i="6" s="1"/>
  <c r="G218" i="6" s="1"/>
  <c r="I218" i="6" l="1"/>
  <c r="J218" i="6" s="1"/>
  <c r="AF218" i="6"/>
  <c r="H218" i="6"/>
  <c r="O317" i="6"/>
  <c r="P316" i="6"/>
  <c r="Q318" i="6"/>
  <c r="T317" i="6"/>
  <c r="AD319" i="3"/>
  <c r="AE319" i="3" s="1"/>
  <c r="S317" i="6"/>
  <c r="X217" i="6"/>
  <c r="Y217" i="6" s="1"/>
  <c r="U218" i="6"/>
  <c r="W217" i="6"/>
  <c r="P317" i="6" l="1"/>
  <c r="O318" i="6"/>
  <c r="T318" i="6"/>
  <c r="Q319" i="6"/>
  <c r="AD320" i="3"/>
  <c r="AE320" i="3" s="1"/>
  <c r="S318" i="6"/>
  <c r="V218" i="6"/>
  <c r="P318" i="6" l="1"/>
  <c r="O319" i="6"/>
  <c r="Q320" i="6"/>
  <c r="T319" i="6"/>
  <c r="U219" i="6"/>
  <c r="V219" i="6" s="1"/>
  <c r="F219" i="6"/>
  <c r="G219" i="6" s="1"/>
  <c r="AD321" i="3"/>
  <c r="AE321" i="3" s="1"/>
  <c r="S319" i="6"/>
  <c r="W218" i="6"/>
  <c r="X218" i="6"/>
  <c r="Y218" i="6" s="1"/>
  <c r="H219" i="6" l="1"/>
  <c r="AF219" i="6"/>
  <c r="O320" i="6"/>
  <c r="P319" i="6"/>
  <c r="I219" i="6"/>
  <c r="J219" i="6" s="1"/>
  <c r="Q321" i="6"/>
  <c r="T320" i="6"/>
  <c r="F220" i="6"/>
  <c r="G220" i="6" s="1"/>
  <c r="AD322" i="3"/>
  <c r="AE322" i="3" s="1"/>
  <c r="S320" i="6"/>
  <c r="W219" i="6"/>
  <c r="X219" i="6"/>
  <c r="Y219" i="6" s="1"/>
  <c r="U220" i="6"/>
  <c r="I220" i="6" l="1"/>
  <c r="J220" i="6" s="1"/>
  <c r="AF220" i="6"/>
  <c r="H220" i="6"/>
  <c r="O321" i="6"/>
  <c r="AG321" i="6" s="1"/>
  <c r="P320" i="6"/>
  <c r="T321" i="6"/>
  <c r="Q322" i="6"/>
  <c r="AD323" i="3"/>
  <c r="AE323" i="3" s="1"/>
  <c r="S321" i="6"/>
  <c r="V220" i="6"/>
  <c r="U221" i="6" s="1"/>
  <c r="O322" i="6" l="1"/>
  <c r="P321" i="6"/>
  <c r="Q323" i="6"/>
  <c r="T322" i="6"/>
  <c r="F221" i="6"/>
  <c r="G221" i="6" s="1"/>
  <c r="AD324" i="3"/>
  <c r="AE324" i="3" s="1"/>
  <c r="S322" i="6"/>
  <c r="V221" i="6"/>
  <c r="X220" i="6"/>
  <c r="Y220" i="6" s="1"/>
  <c r="W220" i="6"/>
  <c r="AJ321" i="6" l="1"/>
  <c r="AE321" i="6"/>
  <c r="I221" i="6"/>
  <c r="J221" i="6" s="1"/>
  <c r="AF221" i="6"/>
  <c r="H221" i="6"/>
  <c r="O323" i="6"/>
  <c r="P322" i="6"/>
  <c r="T323" i="6"/>
  <c r="Q324" i="6"/>
  <c r="F222" i="6"/>
  <c r="G222" i="6" s="1"/>
  <c r="AD325" i="3"/>
  <c r="AE325" i="3" s="1"/>
  <c r="S323" i="6"/>
  <c r="W221" i="6"/>
  <c r="X221" i="6"/>
  <c r="Y221" i="6" s="1"/>
  <c r="U222" i="6"/>
  <c r="I222" i="6" l="1"/>
  <c r="J222" i="6" s="1"/>
  <c r="AF222" i="6"/>
  <c r="O324" i="6"/>
  <c r="P323" i="6"/>
  <c r="H222" i="6"/>
  <c r="T324" i="6"/>
  <c r="Q325" i="6"/>
  <c r="AD326" i="3"/>
  <c r="AE326" i="3" s="1"/>
  <c r="S324" i="6"/>
  <c r="V222" i="6"/>
  <c r="U223" i="6" s="1"/>
  <c r="O325" i="6" l="1"/>
  <c r="P324" i="6"/>
  <c r="T325" i="6"/>
  <c r="Q326" i="6"/>
  <c r="F223" i="6"/>
  <c r="G223" i="6" s="1"/>
  <c r="AD327" i="3"/>
  <c r="AE327" i="3" s="1"/>
  <c r="S325" i="6"/>
  <c r="X222" i="6"/>
  <c r="Y222" i="6" s="1"/>
  <c r="W222" i="6"/>
  <c r="V223" i="6"/>
  <c r="U224" i="6" s="1"/>
  <c r="I223" i="6" l="1"/>
  <c r="J223" i="6" s="1"/>
  <c r="AF223" i="6"/>
  <c r="H223" i="6"/>
  <c r="P325" i="6"/>
  <c r="O326" i="6"/>
  <c r="Q327" i="6"/>
  <c r="T326" i="6"/>
  <c r="F224" i="6"/>
  <c r="G224" i="6" s="1"/>
  <c r="AD328" i="3"/>
  <c r="AE328" i="3" s="1"/>
  <c r="S326" i="6"/>
  <c r="W223" i="6"/>
  <c r="V224" i="6"/>
  <c r="U225" i="6" s="1"/>
  <c r="X223" i="6"/>
  <c r="Y223" i="6" s="1"/>
  <c r="I224" i="6" l="1"/>
  <c r="J224" i="6" s="1"/>
  <c r="AF224" i="6"/>
  <c r="H224" i="6"/>
  <c r="O327" i="6"/>
  <c r="P326" i="6"/>
  <c r="T327" i="6"/>
  <c r="Q328" i="6"/>
  <c r="F225" i="6"/>
  <c r="G225" i="6" s="1"/>
  <c r="AD329" i="3"/>
  <c r="AE329" i="3" s="1"/>
  <c r="S327" i="6"/>
  <c r="V225" i="6"/>
  <c r="W224" i="6"/>
  <c r="X224" i="6"/>
  <c r="Y224" i="6" s="1"/>
  <c r="I225" i="6" l="1"/>
  <c r="J225" i="6" s="1"/>
  <c r="AF225" i="6"/>
  <c r="O328" i="6"/>
  <c r="P327" i="6"/>
  <c r="H225" i="6"/>
  <c r="T328" i="6"/>
  <c r="Q329" i="6"/>
  <c r="F226" i="6"/>
  <c r="G226" i="6" s="1"/>
  <c r="AD330" i="3"/>
  <c r="AE330" i="3" s="1"/>
  <c r="S328" i="6"/>
  <c r="W225" i="6"/>
  <c r="X225" i="6"/>
  <c r="Y225" i="6" s="1"/>
  <c r="U226" i="6"/>
  <c r="I226" i="6" l="1"/>
  <c r="J226" i="6" s="1"/>
  <c r="AF226" i="6"/>
  <c r="H226" i="6"/>
  <c r="O329" i="6"/>
  <c r="P328" i="6"/>
  <c r="Q330" i="6"/>
  <c r="T329" i="6"/>
  <c r="AD331" i="3"/>
  <c r="AE331" i="3" s="1"/>
  <c r="S329" i="6"/>
  <c r="V226" i="6"/>
  <c r="F227" i="6" s="1"/>
  <c r="G227" i="6" s="1"/>
  <c r="I227" i="6" l="1"/>
  <c r="J227" i="6" s="1"/>
  <c r="AF227" i="6"/>
  <c r="O330" i="6"/>
  <c r="P329" i="6"/>
  <c r="H227" i="6"/>
  <c r="Q331" i="6"/>
  <c r="T330" i="6"/>
  <c r="AD332" i="3"/>
  <c r="AE332" i="3" s="1"/>
  <c r="S330" i="6"/>
  <c r="X226" i="6"/>
  <c r="Y226" i="6" s="1"/>
  <c r="W226" i="6"/>
  <c r="U227" i="6"/>
  <c r="O331" i="6" l="1"/>
  <c r="P330" i="6"/>
  <c r="Q332" i="6"/>
  <c r="T331" i="6"/>
  <c r="AD333" i="3"/>
  <c r="AE333" i="3" s="1"/>
  <c r="S331" i="6"/>
  <c r="V227" i="6"/>
  <c r="O332" i="6" l="1"/>
  <c r="P331" i="6"/>
  <c r="Q333" i="6"/>
  <c r="T332" i="6"/>
  <c r="W227" i="6"/>
  <c r="F228" i="6"/>
  <c r="G228" i="6" s="1"/>
  <c r="AD334" i="3"/>
  <c r="AE334" i="3" s="1"/>
  <c r="S332" i="6"/>
  <c r="U228" i="6"/>
  <c r="V228" i="6" s="1"/>
  <c r="X227" i="6"/>
  <c r="Y227" i="6" s="1"/>
  <c r="H228" i="6" l="1"/>
  <c r="AF228" i="6"/>
  <c r="O333" i="6"/>
  <c r="AG333" i="6" s="1"/>
  <c r="P332" i="6"/>
  <c r="W228" i="6"/>
  <c r="I228" i="6"/>
  <c r="J228" i="6" s="1"/>
  <c r="Q334" i="6"/>
  <c r="T333" i="6"/>
  <c r="F229" i="6"/>
  <c r="G229" i="6" s="1"/>
  <c r="AD335" i="3"/>
  <c r="AE335" i="3" s="1"/>
  <c r="S333" i="6"/>
  <c r="X228" i="6"/>
  <c r="Y228" i="6" s="1"/>
  <c r="U229" i="6"/>
  <c r="I229" i="6" l="1"/>
  <c r="J229" i="6" s="1"/>
  <c r="AF229" i="6"/>
  <c r="O334" i="6"/>
  <c r="P333" i="6"/>
  <c r="H229" i="6"/>
  <c r="Q335" i="6"/>
  <c r="T334" i="6"/>
  <c r="AD336" i="3"/>
  <c r="AE336" i="3" s="1"/>
  <c r="S334" i="6"/>
  <c r="V229" i="6"/>
  <c r="F230" i="6" s="1"/>
  <c r="G230" i="6" s="1"/>
  <c r="AJ333" i="6" l="1"/>
  <c r="AE333" i="6"/>
  <c r="I230" i="6"/>
  <c r="J230" i="6" s="1"/>
  <c r="AF230" i="6"/>
  <c r="H230" i="6"/>
  <c r="O335" i="6"/>
  <c r="P334" i="6"/>
  <c r="Q336" i="6"/>
  <c r="T335" i="6"/>
  <c r="AD337" i="3"/>
  <c r="AE337" i="3" s="1"/>
  <c r="S335" i="6"/>
  <c r="X229" i="6"/>
  <c r="Y229" i="6" s="1"/>
  <c r="W229" i="6"/>
  <c r="U230" i="6"/>
  <c r="O336" i="6" l="1"/>
  <c r="P335" i="6"/>
  <c r="Q337" i="6"/>
  <c r="T336" i="6"/>
  <c r="AD338" i="3"/>
  <c r="AE338" i="3" s="1"/>
  <c r="S336" i="6"/>
  <c r="V230" i="6"/>
  <c r="O337" i="6" l="1"/>
  <c r="P336" i="6"/>
  <c r="T337" i="6"/>
  <c r="Q338" i="6"/>
  <c r="W230" i="6"/>
  <c r="F231" i="6"/>
  <c r="G231" i="6" s="1"/>
  <c r="AD339" i="3"/>
  <c r="AE339" i="3" s="1"/>
  <c r="S337" i="6"/>
  <c r="U231" i="6"/>
  <c r="V231" i="6" s="1"/>
  <c r="X230" i="6"/>
  <c r="Y230" i="6" s="1"/>
  <c r="H231" i="6" l="1"/>
  <c r="AF231" i="6"/>
  <c r="O338" i="6"/>
  <c r="P337" i="6"/>
  <c r="I231" i="6"/>
  <c r="J231" i="6" s="1"/>
  <c r="W231" i="6"/>
  <c r="T338" i="6"/>
  <c r="Q339" i="6"/>
  <c r="F232" i="6"/>
  <c r="G232" i="6" s="1"/>
  <c r="AD340" i="3"/>
  <c r="AE340" i="3" s="1"/>
  <c r="S338" i="6"/>
  <c r="X231" i="6"/>
  <c r="Y231" i="6" s="1"/>
  <c r="U232" i="6"/>
  <c r="I232" i="6" l="1"/>
  <c r="J232" i="6" s="1"/>
  <c r="AF232" i="6"/>
  <c r="O339" i="6"/>
  <c r="P338" i="6"/>
  <c r="H232" i="6"/>
  <c r="Q340" i="6"/>
  <c r="T339" i="6"/>
  <c r="AD341" i="3"/>
  <c r="AE341" i="3" s="1"/>
  <c r="S339" i="6"/>
  <c r="V232" i="6"/>
  <c r="F233" i="6" s="1"/>
  <c r="G233" i="6" s="1"/>
  <c r="I233" i="6" l="1"/>
  <c r="J233" i="6" s="1"/>
  <c r="AF233" i="6"/>
  <c r="H233" i="6"/>
  <c r="O340" i="6"/>
  <c r="P339" i="6"/>
  <c r="Q341" i="6"/>
  <c r="T340" i="6"/>
  <c r="AD342" i="3"/>
  <c r="AE342" i="3" s="1"/>
  <c r="S340" i="6"/>
  <c r="X232" i="6"/>
  <c r="Y232" i="6" s="1"/>
  <c r="W232" i="6"/>
  <c r="U233" i="6"/>
  <c r="O341" i="6" l="1"/>
  <c r="P340" i="6"/>
  <c r="Q342" i="6"/>
  <c r="T341" i="6"/>
  <c r="AD343" i="3"/>
  <c r="AE343" i="3" s="1"/>
  <c r="S341" i="6"/>
  <c r="V233" i="6"/>
  <c r="P341" i="6" l="1"/>
  <c r="O342" i="6"/>
  <c r="T342" i="6"/>
  <c r="Q343" i="6"/>
  <c r="W233" i="6"/>
  <c r="F234" i="6"/>
  <c r="G234" i="6" s="1"/>
  <c r="AD344" i="3"/>
  <c r="AE344" i="3" s="1"/>
  <c r="S342" i="6"/>
  <c r="U234" i="6"/>
  <c r="V234" i="6" s="1"/>
  <c r="X233" i="6"/>
  <c r="Y233" i="6" s="1"/>
  <c r="H234" i="6" l="1"/>
  <c r="AF234" i="6"/>
  <c r="P342" i="6"/>
  <c r="O343" i="6"/>
  <c r="I234" i="6"/>
  <c r="J234" i="6" s="1"/>
  <c r="T343" i="6"/>
  <c r="Q344" i="6"/>
  <c r="W234" i="6"/>
  <c r="F235" i="6"/>
  <c r="G235" i="6" s="1"/>
  <c r="AD345" i="3"/>
  <c r="AE345" i="3" s="1"/>
  <c r="S343" i="6"/>
  <c r="X234" i="6"/>
  <c r="Y234" i="6" s="1"/>
  <c r="U235" i="6"/>
  <c r="I235" i="6" l="1"/>
  <c r="J235" i="6" s="1"/>
  <c r="AF235" i="6"/>
  <c r="O344" i="6"/>
  <c r="P343" i="6"/>
  <c r="H235" i="6"/>
  <c r="T344" i="6"/>
  <c r="Q345" i="6"/>
  <c r="AD346" i="3"/>
  <c r="AE346" i="3" s="1"/>
  <c r="S344" i="6"/>
  <c r="V235" i="6"/>
  <c r="F236" i="6" s="1"/>
  <c r="G236" i="6" s="1"/>
  <c r="I236" i="6" l="1"/>
  <c r="J236" i="6" s="1"/>
  <c r="AF236" i="6"/>
  <c r="H236" i="6"/>
  <c r="O345" i="6"/>
  <c r="AG345" i="6" s="1"/>
  <c r="P344" i="6"/>
  <c r="Q346" i="6"/>
  <c r="T345" i="6"/>
  <c r="AD347" i="3"/>
  <c r="AE347" i="3" s="1"/>
  <c r="S345" i="6"/>
  <c r="X235" i="6"/>
  <c r="Y235" i="6" s="1"/>
  <c r="W235" i="6"/>
  <c r="U236" i="6"/>
  <c r="O346" i="6" l="1"/>
  <c r="P345" i="6"/>
  <c r="Q347" i="6"/>
  <c r="T346" i="6"/>
  <c r="AD348" i="3"/>
  <c r="AE348" i="3" s="1"/>
  <c r="S346" i="6"/>
  <c r="V236" i="6"/>
  <c r="AJ345" i="6" l="1"/>
  <c r="AE345" i="6"/>
  <c r="O347" i="6"/>
  <c r="P346" i="6"/>
  <c r="T347" i="6"/>
  <c r="Q348" i="6"/>
  <c r="W236" i="6"/>
  <c r="F237" i="6"/>
  <c r="G237" i="6" s="1"/>
  <c r="AD349" i="3"/>
  <c r="AE349" i="3" s="1"/>
  <c r="S347" i="6"/>
  <c r="U237" i="6"/>
  <c r="V237" i="6" s="1"/>
  <c r="X236" i="6"/>
  <c r="Y236" i="6" s="1"/>
  <c r="H237" i="6" l="1"/>
  <c r="AF237" i="6"/>
  <c r="P347" i="6"/>
  <c r="O348" i="6"/>
  <c r="I237" i="6"/>
  <c r="J237" i="6" s="1"/>
  <c r="W237" i="6"/>
  <c r="Q349" i="6"/>
  <c r="T348" i="6"/>
  <c r="F238" i="6"/>
  <c r="G238" i="6" s="1"/>
  <c r="AD350" i="3"/>
  <c r="AE350" i="3" s="1"/>
  <c r="S348" i="6"/>
  <c r="X237" i="6"/>
  <c r="Y237" i="6" s="1"/>
  <c r="U238" i="6"/>
  <c r="I238" i="6" l="1"/>
  <c r="AF238" i="6"/>
  <c r="J238" i="6"/>
  <c r="O349" i="6"/>
  <c r="P348" i="6"/>
  <c r="H238" i="6"/>
  <c r="T349" i="6"/>
  <c r="Q350" i="6"/>
  <c r="AD351" i="3"/>
  <c r="AE351" i="3" s="1"/>
  <c r="S349" i="6"/>
  <c r="V238" i="6"/>
  <c r="F239" i="6" s="1"/>
  <c r="G239" i="6" s="1"/>
  <c r="I239" i="6" l="1"/>
  <c r="J239" i="6" s="1"/>
  <c r="AF239" i="6"/>
  <c r="H239" i="6"/>
  <c r="O350" i="6"/>
  <c r="P349" i="6"/>
  <c r="T350" i="6"/>
  <c r="Q351" i="6"/>
  <c r="AD352" i="3"/>
  <c r="AE352" i="3" s="1"/>
  <c r="S350" i="6"/>
  <c r="X238" i="6"/>
  <c r="Y238" i="6" s="1"/>
  <c r="W238" i="6"/>
  <c r="U239" i="6"/>
  <c r="P350" i="6" l="1"/>
  <c r="O351" i="6"/>
  <c r="Q352" i="6"/>
  <c r="T351" i="6"/>
  <c r="AD353" i="3"/>
  <c r="AE353" i="3" s="1"/>
  <c r="S351" i="6"/>
  <c r="V239" i="6"/>
  <c r="O352" i="6" l="1"/>
  <c r="P351" i="6"/>
  <c r="Q353" i="6"/>
  <c r="T352" i="6"/>
  <c r="W239" i="6"/>
  <c r="F240" i="6"/>
  <c r="G240" i="6" s="1"/>
  <c r="AD354" i="3"/>
  <c r="AE354" i="3" s="1"/>
  <c r="S352" i="6"/>
  <c r="U240" i="6"/>
  <c r="V240" i="6" s="1"/>
  <c r="X239" i="6"/>
  <c r="Y239" i="6" s="1"/>
  <c r="H240" i="6" l="1"/>
  <c r="AF240" i="6"/>
  <c r="O353" i="6"/>
  <c r="P352" i="6"/>
  <c r="I240" i="6"/>
  <c r="J240" i="6" s="1"/>
  <c r="W240" i="6"/>
  <c r="Q354" i="6"/>
  <c r="T353" i="6"/>
  <c r="F241" i="6"/>
  <c r="G241" i="6" s="1"/>
  <c r="AD355" i="3"/>
  <c r="AE355" i="3" s="1"/>
  <c r="S353" i="6"/>
  <c r="X240" i="6"/>
  <c r="Y240" i="6" s="1"/>
  <c r="U241" i="6"/>
  <c r="I241" i="6" l="1"/>
  <c r="J241" i="6" s="1"/>
  <c r="AF241" i="6"/>
  <c r="H241" i="6"/>
  <c r="O354" i="6"/>
  <c r="P353" i="6"/>
  <c r="T354" i="6"/>
  <c r="Q355" i="6"/>
  <c r="AD356" i="3"/>
  <c r="AE356" i="3" s="1"/>
  <c r="S354" i="6"/>
  <c r="V241" i="6"/>
  <c r="F242" i="6" s="1"/>
  <c r="G242" i="6" s="1"/>
  <c r="I242" i="6" l="1"/>
  <c r="J242" i="6" s="1"/>
  <c r="AF242" i="6"/>
  <c r="O355" i="6"/>
  <c r="P354" i="6"/>
  <c r="H242" i="6"/>
  <c r="T355" i="6"/>
  <c r="Q356" i="6"/>
  <c r="AD357" i="3"/>
  <c r="AE357" i="3" s="1"/>
  <c r="S355" i="6"/>
  <c r="X241" i="6"/>
  <c r="Y241" i="6" s="1"/>
  <c r="W241" i="6"/>
  <c r="U242" i="6"/>
  <c r="O356" i="6" l="1"/>
  <c r="P355" i="6"/>
  <c r="T356" i="6"/>
  <c r="Q357" i="6"/>
  <c r="AD358" i="3"/>
  <c r="AE358" i="3" s="1"/>
  <c r="S356" i="6"/>
  <c r="V242" i="6"/>
  <c r="O357" i="6" l="1"/>
  <c r="AG357" i="6" s="1"/>
  <c r="P356" i="6"/>
  <c r="T357" i="6"/>
  <c r="Q358" i="6"/>
  <c r="W242" i="6"/>
  <c r="F243" i="6"/>
  <c r="G243" i="6" s="1"/>
  <c r="AD359" i="3"/>
  <c r="AE359" i="3" s="1"/>
  <c r="S357" i="6"/>
  <c r="U243" i="6"/>
  <c r="V243" i="6" s="1"/>
  <c r="X242" i="6"/>
  <c r="Y242" i="6" s="1"/>
  <c r="H243" i="6" l="1"/>
  <c r="AF243" i="6"/>
  <c r="P357" i="6"/>
  <c r="O358" i="6"/>
  <c r="I243" i="6"/>
  <c r="J243" i="6" s="1"/>
  <c r="W243" i="6"/>
  <c r="Q359" i="6"/>
  <c r="T358" i="6"/>
  <c r="F244" i="6"/>
  <c r="G244" i="6" s="1"/>
  <c r="AD360" i="3"/>
  <c r="AE360" i="3" s="1"/>
  <c r="S358" i="6"/>
  <c r="X243" i="6"/>
  <c r="Y243" i="6" s="1"/>
  <c r="U244" i="6"/>
  <c r="AJ357" i="6" l="1"/>
  <c r="AE357" i="6"/>
  <c r="I244" i="6"/>
  <c r="J244" i="6" s="1"/>
  <c r="AF244" i="6"/>
  <c r="P358" i="6"/>
  <c r="O359" i="6"/>
  <c r="H244" i="6"/>
  <c r="Q360" i="6"/>
  <c r="T359" i="6"/>
  <c r="AD361" i="3"/>
  <c r="AE361" i="3" s="1"/>
  <c r="S359" i="6"/>
  <c r="V244" i="6"/>
  <c r="F245" i="6" s="1"/>
  <c r="G245" i="6" s="1"/>
  <c r="I245" i="6" l="1"/>
  <c r="J245" i="6" s="1"/>
  <c r="AF245" i="6"/>
  <c r="H245" i="6"/>
  <c r="O360" i="6"/>
  <c r="P359" i="6"/>
  <c r="T360" i="6"/>
  <c r="Q361" i="6"/>
  <c r="AD362" i="3"/>
  <c r="AE362" i="3" s="1"/>
  <c r="S360" i="6"/>
  <c r="X244" i="6"/>
  <c r="Y244" i="6" s="1"/>
  <c r="W244" i="6"/>
  <c r="U245" i="6"/>
  <c r="O361" i="6" l="1"/>
  <c r="P360" i="6"/>
  <c r="Q362" i="6"/>
  <c r="T361" i="6"/>
  <c r="AD363" i="3"/>
  <c r="AE363" i="3" s="1"/>
  <c r="S361" i="6"/>
  <c r="V245" i="6"/>
  <c r="O362" i="6" l="1"/>
  <c r="P361" i="6"/>
  <c r="T362" i="6"/>
  <c r="Q363" i="6"/>
  <c r="W245" i="6"/>
  <c r="F246" i="6"/>
  <c r="G246" i="6" s="1"/>
  <c r="AD364" i="3"/>
  <c r="AE364" i="3" s="1"/>
  <c r="S362" i="6"/>
  <c r="U246" i="6"/>
  <c r="V246" i="6" s="1"/>
  <c r="X245" i="6"/>
  <c r="Y245" i="6" s="1"/>
  <c r="H246" i="6" l="1"/>
  <c r="AF246" i="6"/>
  <c r="O363" i="6"/>
  <c r="P362" i="6"/>
  <c r="W246" i="6"/>
  <c r="I246" i="6"/>
  <c r="J246" i="6" s="1"/>
  <c r="T363" i="6"/>
  <c r="Q364" i="6"/>
  <c r="F247" i="6"/>
  <c r="G247" i="6" s="1"/>
  <c r="AD365" i="3"/>
  <c r="AE365" i="3" s="1"/>
  <c r="S363" i="6"/>
  <c r="X246" i="6"/>
  <c r="Y246" i="6" s="1"/>
  <c r="U247" i="6"/>
  <c r="I247" i="6" l="1"/>
  <c r="J247" i="6" s="1"/>
  <c r="AF247" i="6"/>
  <c r="O364" i="6"/>
  <c r="P363" i="6"/>
  <c r="H247" i="6"/>
  <c r="T364" i="6"/>
  <c r="Q365" i="6"/>
  <c r="AD366" i="3"/>
  <c r="AE366" i="3" s="1"/>
  <c r="S364" i="6"/>
  <c r="V247" i="6"/>
  <c r="F248" i="6" s="1"/>
  <c r="G248" i="6" s="1"/>
  <c r="I248" i="6" l="1"/>
  <c r="J248" i="6" s="1"/>
  <c r="AF248" i="6"/>
  <c r="H248" i="6"/>
  <c r="O365" i="6"/>
  <c r="P364" i="6"/>
  <c r="Q366" i="6"/>
  <c r="T365" i="6"/>
  <c r="AD367" i="3"/>
  <c r="AE367" i="3" s="1"/>
  <c r="S365" i="6"/>
  <c r="X247" i="6"/>
  <c r="Y247" i="6" s="1"/>
  <c r="W247" i="6"/>
  <c r="U248" i="6"/>
  <c r="O366" i="6" l="1"/>
  <c r="P365" i="6"/>
  <c r="T366" i="6"/>
  <c r="Q367" i="6"/>
  <c r="AD368" i="3"/>
  <c r="AE368" i="3" s="1"/>
  <c r="S366" i="6"/>
  <c r="V248" i="6"/>
  <c r="O367" i="6" l="1"/>
  <c r="P366" i="6"/>
  <c r="Q368" i="6"/>
  <c r="T367" i="6"/>
  <c r="W248" i="6"/>
  <c r="F249" i="6"/>
  <c r="G249" i="6" s="1"/>
  <c r="AD369" i="3"/>
  <c r="AE369" i="3" s="1"/>
  <c r="S367" i="6"/>
  <c r="U249" i="6"/>
  <c r="V249" i="6" s="1"/>
  <c r="X248" i="6"/>
  <c r="Y248" i="6" s="1"/>
  <c r="H249" i="6" l="1"/>
  <c r="AF249" i="6"/>
  <c r="O368" i="6"/>
  <c r="P367" i="6"/>
  <c r="W249" i="6"/>
  <c r="I249" i="6"/>
  <c r="J249" i="6" s="1"/>
  <c r="T368" i="6"/>
  <c r="Q369" i="6"/>
  <c r="F250" i="6"/>
  <c r="G250" i="6" s="1"/>
  <c r="AD370" i="3"/>
  <c r="AE370" i="3" s="1"/>
  <c r="S368" i="6"/>
  <c r="X249" i="6"/>
  <c r="Y249" i="6" s="1"/>
  <c r="U250" i="6"/>
  <c r="I250" i="6" l="1"/>
  <c r="J250" i="6" s="1"/>
  <c r="AF250" i="6"/>
  <c r="O369" i="6"/>
  <c r="AG369" i="6" s="1"/>
  <c r="P368" i="6"/>
  <c r="H250" i="6"/>
  <c r="T369" i="6"/>
  <c r="Q370" i="6"/>
  <c r="AD371" i="3"/>
  <c r="AE371" i="3" s="1"/>
  <c r="S369" i="6"/>
  <c r="V250" i="6"/>
  <c r="F251" i="6" s="1"/>
  <c r="G251" i="6" s="1"/>
  <c r="I251" i="6" l="1"/>
  <c r="J251" i="6" s="1"/>
  <c r="AF251" i="6"/>
  <c r="H251" i="6"/>
  <c r="O370" i="6"/>
  <c r="P369" i="6"/>
  <c r="T370" i="6"/>
  <c r="Q371" i="6"/>
  <c r="AD372" i="3"/>
  <c r="AE372" i="3" s="1"/>
  <c r="S370" i="6"/>
  <c r="X250" i="6"/>
  <c r="Y250" i="6" s="1"/>
  <c r="W250" i="6"/>
  <c r="U251" i="6"/>
  <c r="AJ369" i="6" l="1"/>
  <c r="AE369" i="6"/>
  <c r="O371" i="6"/>
  <c r="P370" i="6"/>
  <c r="Q372" i="6"/>
  <c r="T371" i="6"/>
  <c r="AD373" i="3"/>
  <c r="AE373" i="3" s="1"/>
  <c r="S371" i="6"/>
  <c r="V251" i="6"/>
  <c r="O372" i="6" l="1"/>
  <c r="P371" i="6"/>
  <c r="Q373" i="6"/>
  <c r="T372" i="6"/>
  <c r="W251" i="6"/>
  <c r="F252" i="6"/>
  <c r="G252" i="6" s="1"/>
  <c r="AD374" i="3"/>
  <c r="AE374" i="3" s="1"/>
  <c r="S372" i="6"/>
  <c r="U252" i="6"/>
  <c r="V252" i="6" s="1"/>
  <c r="X251" i="6"/>
  <c r="Y251" i="6" s="1"/>
  <c r="H252" i="6" l="1"/>
  <c r="AF252" i="6"/>
  <c r="O373" i="6"/>
  <c r="P372" i="6"/>
  <c r="W252" i="6"/>
  <c r="I252" i="6"/>
  <c r="J252" i="6" s="1"/>
  <c r="T373" i="6"/>
  <c r="Q374" i="6"/>
  <c r="F253" i="6"/>
  <c r="G253" i="6" s="1"/>
  <c r="AD375" i="3"/>
  <c r="AE375" i="3" s="1"/>
  <c r="S373" i="6"/>
  <c r="X252" i="6"/>
  <c r="Y252" i="6" s="1"/>
  <c r="U253" i="6"/>
  <c r="I253" i="6" l="1"/>
  <c r="J253" i="6" s="1"/>
  <c r="AF253" i="6"/>
  <c r="O374" i="6"/>
  <c r="P373" i="6"/>
  <c r="H253" i="6"/>
  <c r="Q375" i="6"/>
  <c r="T374" i="6"/>
  <c r="AD376" i="3"/>
  <c r="AE376" i="3" s="1"/>
  <c r="S374" i="6"/>
  <c r="V253" i="6"/>
  <c r="F254" i="6" s="1"/>
  <c r="G254" i="6" s="1"/>
  <c r="I254" i="6" l="1"/>
  <c r="J254" i="6" s="1"/>
  <c r="AF254" i="6"/>
  <c r="H254" i="6"/>
  <c r="O375" i="6"/>
  <c r="P374" i="6"/>
  <c r="Q376" i="6"/>
  <c r="T375" i="6"/>
  <c r="AD377" i="3"/>
  <c r="AE377" i="3" s="1"/>
  <c r="S375" i="6"/>
  <c r="X253" i="6"/>
  <c r="Y253" i="6" s="1"/>
  <c r="W253" i="6"/>
  <c r="U254" i="6"/>
  <c r="O376" i="6" l="1"/>
  <c r="P375" i="6"/>
  <c r="T376" i="6"/>
  <c r="Q377" i="6"/>
  <c r="AD378" i="3"/>
  <c r="AE378" i="3" s="1"/>
  <c r="S376" i="6"/>
  <c r="V254" i="6"/>
  <c r="O377" i="6" l="1"/>
  <c r="P376" i="6"/>
  <c r="T377" i="6"/>
  <c r="Q378" i="6"/>
  <c r="W254" i="6"/>
  <c r="F255" i="6"/>
  <c r="G255" i="6" s="1"/>
  <c r="AD379" i="3"/>
  <c r="AE379" i="3" s="1"/>
  <c r="S377" i="6"/>
  <c r="U255" i="6"/>
  <c r="V255" i="6" s="1"/>
  <c r="X254" i="6"/>
  <c r="Y254" i="6" s="1"/>
  <c r="H255" i="6" l="1"/>
  <c r="AF255" i="6"/>
  <c r="O378" i="6"/>
  <c r="P377" i="6"/>
  <c r="W255" i="6"/>
  <c r="I255" i="6"/>
  <c r="J255" i="6" s="1"/>
  <c r="T378" i="6"/>
  <c r="Q379" i="6"/>
  <c r="F256" i="6"/>
  <c r="G256" i="6" s="1"/>
  <c r="AD380" i="3"/>
  <c r="AE380" i="3" s="1"/>
  <c r="S378" i="6"/>
  <c r="X255" i="6"/>
  <c r="Y255" i="6" s="1"/>
  <c r="U256" i="6"/>
  <c r="I256" i="6" l="1"/>
  <c r="AF256" i="6"/>
  <c r="J256" i="6"/>
  <c r="H256" i="6"/>
  <c r="O379" i="6"/>
  <c r="P378" i="6"/>
  <c r="Q380" i="6"/>
  <c r="T379" i="6"/>
  <c r="AD381" i="3"/>
  <c r="AE381" i="3" s="1"/>
  <c r="S379" i="6"/>
  <c r="V256" i="6"/>
  <c r="F257" i="6" s="1"/>
  <c r="G257" i="6" s="1"/>
  <c r="I257" i="6" l="1"/>
  <c r="J257" i="6" s="1"/>
  <c r="AF257" i="6"/>
  <c r="H257" i="6"/>
  <c r="P379" i="6"/>
  <c r="O380" i="6"/>
  <c r="T380" i="6"/>
  <c r="Q381" i="6"/>
  <c r="AD382" i="3"/>
  <c r="AE382" i="3" s="1"/>
  <c r="S380" i="6"/>
  <c r="X256" i="6"/>
  <c r="Y256" i="6" s="1"/>
  <c r="W256" i="6"/>
  <c r="U257" i="6"/>
  <c r="O381" i="6" l="1"/>
  <c r="AG381" i="6" s="1"/>
  <c r="P380" i="6"/>
  <c r="Q382" i="6"/>
  <c r="T381" i="6"/>
  <c r="AD383" i="3"/>
  <c r="AE383" i="3" s="1"/>
  <c r="S381" i="6"/>
  <c r="V257" i="6"/>
  <c r="O382" i="6" l="1"/>
  <c r="P381" i="6"/>
  <c r="T382" i="6"/>
  <c r="Q383" i="6"/>
  <c r="W257" i="6"/>
  <c r="F258" i="6"/>
  <c r="G258" i="6" s="1"/>
  <c r="S382" i="6"/>
  <c r="AD384" i="3"/>
  <c r="AE384" i="3" s="1"/>
  <c r="U258" i="6"/>
  <c r="V258" i="6" s="1"/>
  <c r="X257" i="6"/>
  <c r="Y257" i="6" s="1"/>
  <c r="AJ381" i="6" l="1"/>
  <c r="AE381" i="6"/>
  <c r="H258" i="6"/>
  <c r="AF258" i="6"/>
  <c r="P382" i="6"/>
  <c r="O383" i="6"/>
  <c r="W258" i="6"/>
  <c r="I258" i="6"/>
  <c r="J258" i="6" s="1"/>
  <c r="Q384" i="6"/>
  <c r="T383" i="6"/>
  <c r="F259" i="6"/>
  <c r="G259" i="6" s="1"/>
  <c r="AD385" i="3"/>
  <c r="AE385" i="3" s="1"/>
  <c r="S383" i="6"/>
  <c r="X258" i="6"/>
  <c r="Y258" i="6" s="1"/>
  <c r="U259" i="6"/>
  <c r="I259" i="6" l="1"/>
  <c r="J259" i="6" s="1"/>
  <c r="AF259" i="6"/>
  <c r="H259" i="6"/>
  <c r="O384" i="6"/>
  <c r="P383" i="6"/>
  <c r="T384" i="6"/>
  <c r="Q385" i="6"/>
  <c r="AD386" i="3"/>
  <c r="AE386" i="3" s="1"/>
  <c r="S384" i="6"/>
  <c r="V259" i="6"/>
  <c r="F260" i="6" s="1"/>
  <c r="G260" i="6" s="1"/>
  <c r="I260" i="6" l="1"/>
  <c r="J260" i="6" s="1"/>
  <c r="AF260" i="6"/>
  <c r="H260" i="6"/>
  <c r="O385" i="6"/>
  <c r="P384" i="6"/>
  <c r="Q386" i="6"/>
  <c r="T385" i="6"/>
  <c r="AD387" i="3"/>
  <c r="AE387" i="3" s="1"/>
  <c r="S385" i="6"/>
  <c r="X259" i="6"/>
  <c r="Y259" i="6" s="1"/>
  <c r="W259" i="6"/>
  <c r="U260" i="6"/>
  <c r="O386" i="6" l="1"/>
  <c r="P385" i="6"/>
  <c r="T386" i="6"/>
  <c r="Q387" i="6"/>
  <c r="AD388" i="3"/>
  <c r="AE388" i="3" s="1"/>
  <c r="S386" i="6"/>
  <c r="V260" i="6"/>
  <c r="O387" i="6" l="1"/>
  <c r="P386" i="6"/>
  <c r="Q388" i="6"/>
  <c r="T387" i="6"/>
  <c r="W260" i="6"/>
  <c r="F261" i="6"/>
  <c r="G261" i="6" s="1"/>
  <c r="AD389" i="3"/>
  <c r="AE389" i="3" s="1"/>
  <c r="S387" i="6"/>
  <c r="U261" i="6"/>
  <c r="V261" i="6" s="1"/>
  <c r="X260" i="6"/>
  <c r="Y260" i="6" s="1"/>
  <c r="H261" i="6" l="1"/>
  <c r="AF261" i="6"/>
  <c r="O388" i="6"/>
  <c r="P387" i="6"/>
  <c r="I261" i="6"/>
  <c r="J261" i="6" s="1"/>
  <c r="W261" i="6"/>
  <c r="T388" i="6"/>
  <c r="Q389" i="6"/>
  <c r="F262" i="6"/>
  <c r="G262" i="6" s="1"/>
  <c r="S388" i="6"/>
  <c r="AD390" i="3"/>
  <c r="AE390" i="3" s="1"/>
  <c r="X261" i="6"/>
  <c r="Y261" i="6" s="1"/>
  <c r="U262" i="6"/>
  <c r="I262" i="6" l="1"/>
  <c r="J262" i="6" s="1"/>
  <c r="AF262" i="6"/>
  <c r="P388" i="6"/>
  <c r="O389" i="6"/>
  <c r="H262" i="6"/>
  <c r="T389" i="6"/>
  <c r="Q390" i="6"/>
  <c r="AD391" i="3"/>
  <c r="AE391" i="3" s="1"/>
  <c r="S389" i="6"/>
  <c r="V262" i="6"/>
  <c r="F263" i="6" s="1"/>
  <c r="G263" i="6" s="1"/>
  <c r="I263" i="6" l="1"/>
  <c r="J263" i="6" s="1"/>
  <c r="AF263" i="6"/>
  <c r="H263" i="6"/>
  <c r="P389" i="6"/>
  <c r="O390" i="6"/>
  <c r="Q391" i="6"/>
  <c r="T390" i="6"/>
  <c r="AD392" i="3"/>
  <c r="AE392" i="3" s="1"/>
  <c r="S390" i="6"/>
  <c r="X262" i="6"/>
  <c r="Y262" i="6" s="1"/>
  <c r="W262" i="6"/>
  <c r="U263" i="6"/>
  <c r="P390" i="6" l="1"/>
  <c r="O391" i="6"/>
  <c r="Q392" i="6"/>
  <c r="T391" i="6"/>
  <c r="AD393" i="3"/>
  <c r="AE393" i="3" s="1"/>
  <c r="S391" i="6"/>
  <c r="V263" i="6"/>
  <c r="O392" i="6" l="1"/>
  <c r="P391" i="6"/>
  <c r="T392" i="6"/>
  <c r="Q393" i="6"/>
  <c r="W263" i="6"/>
  <c r="F264" i="6"/>
  <c r="G264" i="6" s="1"/>
  <c r="AD394" i="3"/>
  <c r="AE394" i="3" s="1"/>
  <c r="S392" i="6"/>
  <c r="U264" i="6"/>
  <c r="V264" i="6" s="1"/>
  <c r="X263" i="6"/>
  <c r="Y263" i="6" s="1"/>
  <c r="H264" i="6" l="1"/>
  <c r="AF264" i="6"/>
  <c r="O393" i="6"/>
  <c r="AG393" i="6" s="1"/>
  <c r="P392" i="6"/>
  <c r="W264" i="6"/>
  <c r="I264" i="6"/>
  <c r="J264" i="6" s="1"/>
  <c r="T393" i="6"/>
  <c r="Q394" i="6"/>
  <c r="F265" i="6"/>
  <c r="G265" i="6" s="1"/>
  <c r="AD395" i="3"/>
  <c r="AE395" i="3" s="1"/>
  <c r="S393" i="6"/>
  <c r="X264" i="6"/>
  <c r="Y264" i="6" s="1"/>
  <c r="U265" i="6"/>
  <c r="I265" i="6" l="1"/>
  <c r="J265" i="6" s="1"/>
  <c r="AF265" i="6"/>
  <c r="O394" i="6"/>
  <c r="P393" i="6"/>
  <c r="H265" i="6"/>
  <c r="T394" i="6"/>
  <c r="Q395" i="6"/>
  <c r="S394" i="6"/>
  <c r="AD396" i="3"/>
  <c r="AE396" i="3" s="1"/>
  <c r="V265" i="6"/>
  <c r="F266" i="6" s="1"/>
  <c r="G266" i="6" s="1"/>
  <c r="I266" i="6" l="1"/>
  <c r="J266" i="6" s="1"/>
  <c r="AF266" i="6"/>
  <c r="AJ393" i="6"/>
  <c r="AE393" i="6"/>
  <c r="H266" i="6"/>
  <c r="O395" i="6"/>
  <c r="P394" i="6"/>
  <c r="Q396" i="6"/>
  <c r="T395" i="6"/>
  <c r="AD397" i="3"/>
  <c r="AE397" i="3" s="1"/>
  <c r="S395" i="6"/>
  <c r="X265" i="6"/>
  <c r="Y265" i="6" s="1"/>
  <c r="W265" i="6"/>
  <c r="U266" i="6"/>
  <c r="O396" i="6" l="1"/>
  <c r="P395" i="6"/>
  <c r="T396" i="6"/>
  <c r="Q397" i="6"/>
  <c r="AD398" i="3"/>
  <c r="AE398" i="3" s="1"/>
  <c r="S396" i="6"/>
  <c r="V266" i="6"/>
  <c r="O397" i="6" l="1"/>
  <c r="P396" i="6"/>
  <c r="T397" i="6"/>
  <c r="Q398" i="6"/>
  <c r="W266" i="6"/>
  <c r="F267" i="6"/>
  <c r="G267" i="6" s="1"/>
  <c r="AD399" i="3"/>
  <c r="AE399" i="3" s="1"/>
  <c r="S397" i="6"/>
  <c r="U267" i="6"/>
  <c r="V267" i="6" s="1"/>
  <c r="X266" i="6"/>
  <c r="Y266" i="6" s="1"/>
  <c r="H267" i="6" l="1"/>
  <c r="AF267" i="6"/>
  <c r="O398" i="6"/>
  <c r="P397" i="6"/>
  <c r="W267" i="6"/>
  <c r="I267" i="6"/>
  <c r="J267" i="6" s="1"/>
  <c r="T398" i="6"/>
  <c r="Q399" i="6"/>
  <c r="F268" i="6"/>
  <c r="G268" i="6" s="1"/>
  <c r="AD400" i="3"/>
  <c r="AE400" i="3" s="1"/>
  <c r="S398" i="6"/>
  <c r="X267" i="6"/>
  <c r="Y267" i="6" s="1"/>
  <c r="U268" i="6"/>
  <c r="I268" i="6" l="1"/>
  <c r="J268" i="6" s="1"/>
  <c r="AF268" i="6"/>
  <c r="H268" i="6"/>
  <c r="O399" i="6"/>
  <c r="P398" i="6"/>
  <c r="T399" i="6"/>
  <c r="Q400" i="6"/>
  <c r="S399" i="6"/>
  <c r="AD401" i="3"/>
  <c r="AD402" i="3" s="1"/>
  <c r="AD403" i="3" s="1"/>
  <c r="AD404" i="3" s="1"/>
  <c r="AD405" i="3" s="1"/>
  <c r="AD406" i="3" s="1"/>
  <c r="AD407" i="3" s="1"/>
  <c r="AD408" i="3" s="1"/>
  <c r="AD409" i="3" s="1"/>
  <c r="AD410" i="3" s="1"/>
  <c r="AD411" i="3" s="1"/>
  <c r="AD412" i="3" s="1"/>
  <c r="AD413" i="3" s="1"/>
  <c r="AD414" i="3" s="1"/>
  <c r="AD415" i="3" s="1"/>
  <c r="V268" i="6"/>
  <c r="F269" i="6" s="1"/>
  <c r="G269" i="6" s="1"/>
  <c r="I269" i="6" l="1"/>
  <c r="J269" i="6" s="1"/>
  <c r="AF269" i="6"/>
  <c r="H269" i="6"/>
  <c r="O400" i="6"/>
  <c r="P399" i="6"/>
  <c r="Q401" i="6"/>
  <c r="T400" i="6"/>
  <c r="S401" i="6"/>
  <c r="S400" i="6"/>
  <c r="X268" i="6"/>
  <c r="Y268" i="6" s="1"/>
  <c r="W268" i="6"/>
  <c r="U269" i="6"/>
  <c r="O401" i="6" l="1"/>
  <c r="P400" i="6"/>
  <c r="T401" i="6"/>
  <c r="Q402" i="6"/>
  <c r="V269" i="6"/>
  <c r="O402" i="6" l="1"/>
  <c r="P401" i="6"/>
  <c r="Q403" i="6"/>
  <c r="T402" i="6"/>
  <c r="W269" i="6"/>
  <c r="F270" i="6"/>
  <c r="G270" i="6" s="1"/>
  <c r="U270" i="6"/>
  <c r="V270" i="6" s="1"/>
  <c r="X269" i="6"/>
  <c r="Y269" i="6" s="1"/>
  <c r="H270" i="6" l="1"/>
  <c r="AF270" i="6"/>
  <c r="O403" i="6"/>
  <c r="P402" i="6"/>
  <c r="W270" i="6"/>
  <c r="I270" i="6"/>
  <c r="J270" i="6" s="1"/>
  <c r="T403" i="6"/>
  <c r="Q404" i="6"/>
  <c r="F271" i="6"/>
  <c r="G271" i="6" s="1"/>
  <c r="X270" i="6"/>
  <c r="Y270" i="6" s="1"/>
  <c r="U271" i="6"/>
  <c r="I271" i="6" l="1"/>
  <c r="J271" i="6" s="1"/>
  <c r="AF271" i="6"/>
  <c r="O404" i="6"/>
  <c r="P403" i="6"/>
  <c r="H271" i="6"/>
  <c r="T404" i="6"/>
  <c r="Q405" i="6"/>
  <c r="T405" i="6" s="1"/>
  <c r="V271" i="6"/>
  <c r="F272" i="6" s="1"/>
  <c r="G272" i="6" s="1"/>
  <c r="I272" i="6" l="1"/>
  <c r="J272" i="6" s="1"/>
  <c r="AF272" i="6"/>
  <c r="H272" i="6"/>
  <c r="O405" i="6"/>
  <c r="P404" i="6"/>
  <c r="X271" i="6"/>
  <c r="Y271" i="6" s="1"/>
  <c r="W271" i="6"/>
  <c r="U272" i="6"/>
  <c r="AG405" i="6" l="1"/>
  <c r="I5" i="3" s="1"/>
  <c r="P405" i="6"/>
  <c r="V272" i="6"/>
  <c r="AE405" i="6" l="1"/>
  <c r="E5" i="3" s="1"/>
  <c r="F5" i="3" s="1"/>
  <c r="AJ405" i="6"/>
  <c r="G5" i="3" s="1"/>
  <c r="W272" i="6"/>
  <c r="F273" i="6"/>
  <c r="G273" i="6" s="1"/>
  <c r="U273" i="6"/>
  <c r="V273" i="6" s="1"/>
  <c r="W273" i="6" s="1"/>
  <c r="X272" i="6"/>
  <c r="Y272" i="6" s="1"/>
  <c r="H273" i="6" l="1"/>
  <c r="AF273" i="6"/>
  <c r="I273" i="6"/>
  <c r="J273" i="6" s="1"/>
  <c r="F274" i="6"/>
  <c r="G274" i="6" s="1"/>
  <c r="X273" i="6"/>
  <c r="Y273" i="6" s="1"/>
  <c r="U274" i="6"/>
  <c r="I274" i="6" l="1"/>
  <c r="J274" i="6" s="1"/>
  <c r="AF274" i="6"/>
  <c r="H274" i="6"/>
  <c r="V274" i="6"/>
  <c r="F275" i="6" s="1"/>
  <c r="G275" i="6" s="1"/>
  <c r="I275" i="6" l="1"/>
  <c r="J275" i="6" s="1"/>
  <c r="AF275" i="6"/>
  <c r="H275" i="6"/>
  <c r="X274" i="6"/>
  <c r="Y274" i="6" s="1"/>
  <c r="W274" i="6"/>
  <c r="U275" i="6"/>
  <c r="V275" i="6" l="1"/>
  <c r="W275" i="6" l="1"/>
  <c r="F276" i="6"/>
  <c r="G276" i="6" s="1"/>
  <c r="U276" i="6"/>
  <c r="V276" i="6" s="1"/>
  <c r="X275" i="6"/>
  <c r="Y275" i="6" s="1"/>
  <c r="H276" i="6" l="1"/>
  <c r="AF276" i="6"/>
  <c r="W276" i="6"/>
  <c r="I276" i="6"/>
  <c r="J276" i="6" s="1"/>
  <c r="F277" i="6"/>
  <c r="G277" i="6" s="1"/>
  <c r="X276" i="6"/>
  <c r="Y276" i="6" s="1"/>
  <c r="U277" i="6"/>
  <c r="I277" i="6" l="1"/>
  <c r="J277" i="6" s="1"/>
  <c r="AF277" i="6"/>
  <c r="H277" i="6"/>
  <c r="V277" i="6"/>
  <c r="F278" i="6" s="1"/>
  <c r="G278" i="6" s="1"/>
  <c r="I278" i="6" l="1"/>
  <c r="J278" i="6" s="1"/>
  <c r="AF278" i="6"/>
  <c r="H278" i="6"/>
  <c r="X277" i="6"/>
  <c r="Y277" i="6" s="1"/>
  <c r="W277" i="6"/>
  <c r="U278" i="6"/>
  <c r="V278" i="6" l="1"/>
  <c r="W278" i="6" l="1"/>
  <c r="F279" i="6"/>
  <c r="G279" i="6" s="1"/>
  <c r="U279" i="6"/>
  <c r="V279" i="6" s="1"/>
  <c r="X278" i="6"/>
  <c r="Y278" i="6" s="1"/>
  <c r="W279" i="6" l="1"/>
  <c r="H279" i="6"/>
  <c r="AF279" i="6"/>
  <c r="I279" i="6"/>
  <c r="J279" i="6" s="1"/>
  <c r="F280" i="6"/>
  <c r="G280" i="6" s="1"/>
  <c r="X279" i="6"/>
  <c r="Y279" i="6" s="1"/>
  <c r="U280" i="6"/>
  <c r="I280" i="6" l="1"/>
  <c r="J280" i="6" s="1"/>
  <c r="AF280" i="6"/>
  <c r="H280" i="6"/>
  <c r="V280" i="6"/>
  <c r="F281" i="6" s="1"/>
  <c r="G281" i="6" s="1"/>
  <c r="I281" i="6" l="1"/>
  <c r="J281" i="6" s="1"/>
  <c r="AF281" i="6"/>
  <c r="H281" i="6"/>
  <c r="X280" i="6"/>
  <c r="Y280" i="6" s="1"/>
  <c r="W280" i="6"/>
  <c r="U281" i="6"/>
  <c r="V281" i="6" l="1"/>
  <c r="W281" i="6" l="1"/>
  <c r="F282" i="6"/>
  <c r="G282" i="6" s="1"/>
  <c r="U282" i="6"/>
  <c r="V282" i="6" s="1"/>
  <c r="X281" i="6"/>
  <c r="Y281" i="6" s="1"/>
  <c r="H282" i="6" l="1"/>
  <c r="AF282" i="6"/>
  <c r="I282" i="6"/>
  <c r="J282" i="6" s="1"/>
  <c r="W282" i="6"/>
  <c r="F283" i="6"/>
  <c r="G283" i="6" s="1"/>
  <c r="X282" i="6"/>
  <c r="Y282" i="6" s="1"/>
  <c r="U283" i="6"/>
  <c r="I283" i="6" l="1"/>
  <c r="J283" i="6" s="1"/>
  <c r="AF283" i="6"/>
  <c r="H283" i="6"/>
  <c r="V283" i="6"/>
  <c r="F284" i="6" s="1"/>
  <c r="G284" i="6" s="1"/>
  <c r="H284" i="6" l="1"/>
  <c r="I284" i="6"/>
  <c r="J284" i="6" s="1"/>
  <c r="AF284" i="6"/>
  <c r="X283" i="6"/>
  <c r="Y283" i="6" s="1"/>
  <c r="W283" i="6"/>
  <c r="U284" i="6"/>
  <c r="V284" i="6" l="1"/>
  <c r="W284" i="6" l="1"/>
  <c r="F285" i="6"/>
  <c r="U285" i="6"/>
  <c r="V285" i="6" s="1"/>
  <c r="W285" i="6" s="1"/>
  <c r="X284" i="6"/>
  <c r="Y284" i="6" s="1"/>
  <c r="G285" i="6" l="1"/>
  <c r="AF285" i="6" s="1"/>
  <c r="AK285" i="6"/>
  <c r="F286" i="6"/>
  <c r="G286" i="6" s="1"/>
  <c r="X285" i="6"/>
  <c r="Y285" i="6" s="1"/>
  <c r="U286" i="6"/>
  <c r="H285" i="6" l="1"/>
  <c r="AM285" i="6" s="1"/>
  <c r="I285" i="6"/>
  <c r="J285" i="6" s="1"/>
  <c r="AH285" i="6" s="1"/>
  <c r="I286" i="6"/>
  <c r="AF286" i="6"/>
  <c r="H286" i="6"/>
  <c r="V286" i="6"/>
  <c r="F287" i="6" s="1"/>
  <c r="G287" i="6" s="1"/>
  <c r="J286" i="6" l="1"/>
  <c r="H287" i="6"/>
  <c r="I287" i="6"/>
  <c r="AF287" i="6"/>
  <c r="X286" i="6"/>
  <c r="Y286" i="6" s="1"/>
  <c r="W286" i="6"/>
  <c r="U287" i="6"/>
  <c r="J287" i="6" l="1"/>
  <c r="V287" i="6"/>
  <c r="W287" i="6" l="1"/>
  <c r="F288" i="6"/>
  <c r="G288" i="6" s="1"/>
  <c r="U288" i="6"/>
  <c r="V288" i="6" s="1"/>
  <c r="W288" i="6" s="1"/>
  <c r="X287" i="6"/>
  <c r="Y287" i="6" s="1"/>
  <c r="H288" i="6" l="1"/>
  <c r="AF288" i="6"/>
  <c r="I288" i="6"/>
  <c r="J288" i="6" s="1"/>
  <c r="F289" i="6"/>
  <c r="G289" i="6" s="1"/>
  <c r="X288" i="6"/>
  <c r="Y288" i="6" s="1"/>
  <c r="U289" i="6"/>
  <c r="I289" i="6" l="1"/>
  <c r="J289" i="6" s="1"/>
  <c r="AF289" i="6"/>
  <c r="H289" i="6"/>
  <c r="V289" i="6"/>
  <c r="F290" i="6" s="1"/>
  <c r="G290" i="6" s="1"/>
  <c r="H290" i="6" l="1"/>
  <c r="I290" i="6"/>
  <c r="J290" i="6" s="1"/>
  <c r="AF290" i="6"/>
  <c r="X289" i="6"/>
  <c r="Y289" i="6" s="1"/>
  <c r="W289" i="6"/>
  <c r="U290" i="6"/>
  <c r="V290" i="6" l="1"/>
  <c r="W290" i="6" l="1"/>
  <c r="F291" i="6"/>
  <c r="G291" i="6" s="1"/>
  <c r="U291" i="6"/>
  <c r="V291" i="6" s="1"/>
  <c r="W291" i="6" s="1"/>
  <c r="X290" i="6"/>
  <c r="Y290" i="6" s="1"/>
  <c r="H291" i="6" l="1"/>
  <c r="AF291" i="6"/>
  <c r="I291" i="6"/>
  <c r="J291" i="6" s="1"/>
  <c r="F292" i="6"/>
  <c r="G292" i="6" s="1"/>
  <c r="X291" i="6"/>
  <c r="Y291" i="6" s="1"/>
  <c r="U292" i="6"/>
  <c r="I292" i="6" l="1"/>
  <c r="J292" i="6" s="1"/>
  <c r="AF292" i="6"/>
  <c r="H292" i="6"/>
  <c r="V292" i="6"/>
  <c r="F293" i="6" s="1"/>
  <c r="G293" i="6" s="1"/>
  <c r="I293" i="6" l="1"/>
  <c r="J293" i="6" s="1"/>
  <c r="AF293" i="6"/>
  <c r="H293" i="6"/>
  <c r="X292" i="6"/>
  <c r="Y292" i="6" s="1"/>
  <c r="W292" i="6"/>
  <c r="U293" i="6"/>
  <c r="V293" i="6" l="1"/>
  <c r="W293" i="6" l="1"/>
  <c r="F294" i="6"/>
  <c r="G294" i="6" s="1"/>
  <c r="U294" i="6"/>
  <c r="V294" i="6" s="1"/>
  <c r="W294" i="6" s="1"/>
  <c r="X293" i="6"/>
  <c r="Y293" i="6" s="1"/>
  <c r="H294" i="6" l="1"/>
  <c r="AF294" i="6"/>
  <c r="I294" i="6"/>
  <c r="J294" i="6" s="1"/>
  <c r="F295" i="6"/>
  <c r="G295" i="6" s="1"/>
  <c r="X294" i="6"/>
  <c r="Y294" i="6" s="1"/>
  <c r="U295" i="6"/>
  <c r="I295" i="6" l="1"/>
  <c r="J295" i="6" s="1"/>
  <c r="AF295" i="6"/>
  <c r="H295" i="6"/>
  <c r="V295" i="6"/>
  <c r="F296" i="6" s="1"/>
  <c r="G296" i="6" s="1"/>
  <c r="H296" i="6" l="1"/>
  <c r="I296" i="6"/>
  <c r="J296" i="6" s="1"/>
  <c r="AF296" i="6"/>
  <c r="X295" i="6"/>
  <c r="Y295" i="6" s="1"/>
  <c r="W295" i="6"/>
  <c r="U296" i="6"/>
  <c r="V296" i="6" l="1"/>
  <c r="W296" i="6" l="1"/>
  <c r="F297" i="6"/>
  <c r="U297" i="6"/>
  <c r="V297" i="6" s="1"/>
  <c r="X296" i="6"/>
  <c r="Y296" i="6" s="1"/>
  <c r="G297" i="6" l="1"/>
  <c r="AF297" i="6" s="1"/>
  <c r="AK297" i="6"/>
  <c r="W297" i="6"/>
  <c r="F298" i="6"/>
  <c r="G298" i="6" s="1"/>
  <c r="X297" i="6"/>
  <c r="Y297" i="6" s="1"/>
  <c r="U298" i="6"/>
  <c r="I297" i="6" l="1"/>
  <c r="J297" i="6" s="1"/>
  <c r="AH297" i="6" s="1"/>
  <c r="H297" i="6"/>
  <c r="AM297" i="6" s="1"/>
  <c r="I298" i="6"/>
  <c r="J298" i="6" s="1"/>
  <c r="AF298" i="6"/>
  <c r="H298" i="6"/>
  <c r="V298" i="6"/>
  <c r="F299" i="6" s="1"/>
  <c r="G299" i="6" s="1"/>
  <c r="H299" i="6" l="1"/>
  <c r="I299" i="6"/>
  <c r="J299" i="6" s="1"/>
  <c r="AF299" i="6"/>
  <c r="X298" i="6"/>
  <c r="Y298" i="6" s="1"/>
  <c r="W298" i="6"/>
  <c r="U299" i="6"/>
  <c r="V299" i="6" l="1"/>
  <c r="W299" i="6" l="1"/>
  <c r="F300" i="6"/>
  <c r="G300" i="6" s="1"/>
  <c r="U300" i="6"/>
  <c r="V300" i="6" s="1"/>
  <c r="X299" i="6"/>
  <c r="Y299" i="6" s="1"/>
  <c r="H300" i="6" l="1"/>
  <c r="AF300" i="6"/>
  <c r="I300" i="6"/>
  <c r="J300" i="6" s="1"/>
  <c r="F301" i="6"/>
  <c r="G301" i="6" s="1"/>
  <c r="U301" i="6"/>
  <c r="V301" i="6" s="1"/>
  <c r="W300" i="6"/>
  <c r="X300" i="6"/>
  <c r="Y300" i="6" s="1"/>
  <c r="I301" i="6" l="1"/>
  <c r="J301" i="6" s="1"/>
  <c r="AF301" i="6"/>
  <c r="H301" i="6"/>
  <c r="F302" i="6"/>
  <c r="G302" i="6" s="1"/>
  <c r="W301" i="6"/>
  <c r="U302" i="6"/>
  <c r="V302" i="6" s="1"/>
  <c r="X301" i="6"/>
  <c r="Y301" i="6" s="1"/>
  <c r="I302" i="6" l="1"/>
  <c r="J302" i="6" s="1"/>
  <c r="AF302" i="6"/>
  <c r="H302" i="6"/>
  <c r="F303" i="6"/>
  <c r="G303" i="6" s="1"/>
  <c r="X302" i="6"/>
  <c r="Y302" i="6" s="1"/>
  <c r="W302" i="6"/>
  <c r="U303" i="6"/>
  <c r="H303" i="6" l="1"/>
  <c r="I303" i="6"/>
  <c r="J303" i="6" s="1"/>
  <c r="AF303" i="6"/>
  <c r="V303" i="6"/>
  <c r="U304" i="6" s="1"/>
  <c r="F304" i="6" l="1"/>
  <c r="W303" i="6"/>
  <c r="V304" i="6"/>
  <c r="X303" i="6"/>
  <c r="Y303" i="6" s="1"/>
  <c r="G304" i="6" l="1"/>
  <c r="F305" i="6"/>
  <c r="G305" i="6" s="1"/>
  <c r="W304" i="6"/>
  <c r="X304" i="6"/>
  <c r="Y304" i="6" s="1"/>
  <c r="U305" i="6"/>
  <c r="I305" i="6" l="1"/>
  <c r="AF305" i="6"/>
  <c r="H304" i="6"/>
  <c r="H305" i="6" s="1"/>
  <c r="AF304" i="6"/>
  <c r="I304" i="6"/>
  <c r="J304" i="6" s="1"/>
  <c r="V305" i="6"/>
  <c r="J305" i="6" l="1"/>
  <c r="U306" i="6"/>
  <c r="V306" i="6" s="1"/>
  <c r="U307" i="6" s="1"/>
  <c r="F306" i="6"/>
  <c r="G306" i="6" s="1"/>
  <c r="X305" i="6"/>
  <c r="Y305" i="6" s="1"/>
  <c r="W305" i="6"/>
  <c r="H306" i="6" l="1"/>
  <c r="AF306" i="6"/>
  <c r="I306" i="6"/>
  <c r="J306" i="6" s="1"/>
  <c r="F307" i="6"/>
  <c r="G307" i="6" s="1"/>
  <c r="V307" i="6"/>
  <c r="W306" i="6"/>
  <c r="X306" i="6"/>
  <c r="Y306" i="6" s="1"/>
  <c r="I307" i="6" l="1"/>
  <c r="J307" i="6" s="1"/>
  <c r="AF307" i="6"/>
  <c r="H307" i="6"/>
  <c r="F308" i="6"/>
  <c r="G308" i="6" s="1"/>
  <c r="W307" i="6"/>
  <c r="X307" i="6"/>
  <c r="Y307" i="6" s="1"/>
  <c r="U308" i="6"/>
  <c r="H308" i="6" l="1"/>
  <c r="I308" i="6"/>
  <c r="J308" i="6" s="1"/>
  <c r="AF308" i="6"/>
  <c r="V308" i="6"/>
  <c r="U309" i="6" s="1"/>
  <c r="F309" i="6" l="1"/>
  <c r="G309" i="6" s="1"/>
  <c r="V309" i="6"/>
  <c r="X308" i="6"/>
  <c r="Y308" i="6" s="1"/>
  <c r="W308" i="6"/>
  <c r="H309" i="6" l="1"/>
  <c r="AF309" i="6"/>
  <c r="I309" i="6"/>
  <c r="J309" i="6" s="1"/>
  <c r="F310" i="6"/>
  <c r="G310" i="6" s="1"/>
  <c r="W309" i="6"/>
  <c r="X309" i="6"/>
  <c r="Y309" i="6" s="1"/>
  <c r="U310" i="6"/>
  <c r="I310" i="6" l="1"/>
  <c r="J310" i="6" s="1"/>
  <c r="AF310" i="6"/>
  <c r="H310" i="6"/>
  <c r="V310" i="6"/>
  <c r="U311" i="6" s="1"/>
  <c r="F311" i="6" l="1"/>
  <c r="V311" i="6"/>
  <c r="X310" i="6"/>
  <c r="Y310" i="6" s="1"/>
  <c r="W310" i="6"/>
  <c r="G311" i="6" l="1"/>
  <c r="F312" i="6"/>
  <c r="W311" i="6"/>
  <c r="X311" i="6"/>
  <c r="Y311" i="6" s="1"/>
  <c r="U312" i="6"/>
  <c r="H311" i="6" l="1"/>
  <c r="AF311" i="6"/>
  <c r="I311" i="6"/>
  <c r="J311" i="6" s="1"/>
  <c r="G312" i="6"/>
  <c r="V312" i="6"/>
  <c r="H312" i="6" l="1"/>
  <c r="AF312" i="6"/>
  <c r="I312" i="6"/>
  <c r="J312" i="6" s="1"/>
  <c r="U313" i="6"/>
  <c r="V313" i="6" s="1"/>
  <c r="U314" i="6" s="1"/>
  <c r="F313" i="6"/>
  <c r="G313" i="6" s="1"/>
  <c r="X312" i="6"/>
  <c r="Y312" i="6" s="1"/>
  <c r="W312" i="6"/>
  <c r="I313" i="6" l="1"/>
  <c r="J313" i="6" s="1"/>
  <c r="AF313" i="6"/>
  <c r="H313" i="6"/>
  <c r="F314" i="6"/>
  <c r="G314" i="6" s="1"/>
  <c r="V314" i="6"/>
  <c r="W313" i="6"/>
  <c r="X313" i="6"/>
  <c r="Y313" i="6" s="1"/>
  <c r="I314" i="6" l="1"/>
  <c r="J314" i="6" s="1"/>
  <c r="AF314" i="6"/>
  <c r="H314" i="6"/>
  <c r="F315" i="6"/>
  <c r="G315" i="6" s="1"/>
  <c r="W314" i="6"/>
  <c r="X314" i="6"/>
  <c r="Y314" i="6" s="1"/>
  <c r="U315" i="6"/>
  <c r="I315" i="6" l="1"/>
  <c r="J315" i="6" s="1"/>
  <c r="AF315" i="6"/>
  <c r="H315" i="6"/>
  <c r="V315" i="6"/>
  <c r="U316" i="6" s="1"/>
  <c r="F316" i="6" l="1"/>
  <c r="G316" i="6" s="1"/>
  <c r="V316" i="6"/>
  <c r="X315" i="6"/>
  <c r="Y315" i="6" s="1"/>
  <c r="W315" i="6"/>
  <c r="I316" i="6" l="1"/>
  <c r="J316" i="6" s="1"/>
  <c r="AF316" i="6"/>
  <c r="H316" i="6"/>
  <c r="F317" i="6"/>
  <c r="G317" i="6" s="1"/>
  <c r="W316" i="6"/>
  <c r="X316" i="6"/>
  <c r="Y316" i="6" s="1"/>
  <c r="U317" i="6"/>
  <c r="I317" i="6" l="1"/>
  <c r="J317" i="6" s="1"/>
  <c r="AF317" i="6"/>
  <c r="H317" i="6"/>
  <c r="V317" i="6"/>
  <c r="U318" i="6" s="1"/>
  <c r="F318" i="6" l="1"/>
  <c r="G318" i="6" s="1"/>
  <c r="AF318" i="6" s="1"/>
  <c r="X317" i="6"/>
  <c r="Y317" i="6" s="1"/>
  <c r="W317" i="6"/>
  <c r="V318" i="6"/>
  <c r="U319" i="6" s="1"/>
  <c r="H318" i="6" l="1"/>
  <c r="I318" i="6"/>
  <c r="J318" i="6" s="1"/>
  <c r="F319" i="6"/>
  <c r="G319" i="6" s="1"/>
  <c r="W318" i="6"/>
  <c r="X318" i="6"/>
  <c r="Y318" i="6" s="1"/>
  <c r="V319" i="6"/>
  <c r="U320" i="6" s="1"/>
  <c r="I319" i="6" l="1"/>
  <c r="J319" i="6" s="1"/>
  <c r="AF319" i="6"/>
  <c r="H319" i="6"/>
  <c r="F320" i="6"/>
  <c r="G320" i="6" s="1"/>
  <c r="V320" i="6"/>
  <c r="U321" i="6" s="1"/>
  <c r="W319" i="6"/>
  <c r="X319" i="6"/>
  <c r="Y319" i="6" s="1"/>
  <c r="I320" i="6" l="1"/>
  <c r="J320" i="6" s="1"/>
  <c r="AF320" i="6"/>
  <c r="H320" i="6"/>
  <c r="F321" i="6"/>
  <c r="V321" i="6"/>
  <c r="W320" i="6"/>
  <c r="X320" i="6"/>
  <c r="Y320" i="6" s="1"/>
  <c r="G321" i="6" l="1"/>
  <c r="AK321" i="6"/>
  <c r="I321" i="6"/>
  <c r="J321" i="6" s="1"/>
  <c r="AH321" i="6" s="1"/>
  <c r="AF321" i="6"/>
  <c r="H321" i="6"/>
  <c r="AM321" i="6" s="1"/>
  <c r="F322" i="6"/>
  <c r="G322" i="6" s="1"/>
  <c r="X321" i="6"/>
  <c r="Y321" i="6" s="1"/>
  <c r="W321" i="6"/>
  <c r="U322" i="6"/>
  <c r="I322" i="6" l="1"/>
  <c r="J322" i="6" s="1"/>
  <c r="AF322" i="6"/>
  <c r="H322" i="6"/>
  <c r="V322" i="6"/>
  <c r="W322" i="6" s="1"/>
  <c r="F323" i="6" l="1"/>
  <c r="G323" i="6" s="1"/>
  <c r="U323" i="6"/>
  <c r="X322" i="6"/>
  <c r="Y322" i="6" s="1"/>
  <c r="H323" i="6" l="1"/>
  <c r="AF323" i="6"/>
  <c r="I323" i="6"/>
  <c r="J323" i="6" s="1"/>
  <c r="V323" i="6"/>
  <c r="W323" i="6" s="1"/>
  <c r="F324" i="6" l="1"/>
  <c r="G324" i="6" s="1"/>
  <c r="AF324" i="6" s="1"/>
  <c r="X323" i="6"/>
  <c r="Y323" i="6" s="1"/>
  <c r="U324" i="6"/>
  <c r="V324" i="6" s="1"/>
  <c r="X324" i="6" s="1"/>
  <c r="Y324" i="6" l="1"/>
  <c r="I324" i="6"/>
  <c r="J324" i="6" s="1"/>
  <c r="H324" i="6"/>
  <c r="F325" i="6"/>
  <c r="G325" i="6" s="1"/>
  <c r="W324" i="6"/>
  <c r="U325" i="6"/>
  <c r="V325" i="6" s="1"/>
  <c r="I325" i="6" l="1"/>
  <c r="J325" i="6" s="1"/>
  <c r="AF325" i="6"/>
  <c r="H325" i="6"/>
  <c r="F326" i="6"/>
  <c r="G326" i="6" s="1"/>
  <c r="U326" i="6"/>
  <c r="V326" i="6" s="1"/>
  <c r="W325" i="6"/>
  <c r="X325" i="6"/>
  <c r="Y325" i="6" s="1"/>
  <c r="I326" i="6" l="1"/>
  <c r="J326" i="6" s="1"/>
  <c r="AF326" i="6"/>
  <c r="H326" i="6"/>
  <c r="F327" i="6"/>
  <c r="G327" i="6" s="1"/>
  <c r="W326" i="6"/>
  <c r="X326" i="6"/>
  <c r="Y326" i="6" s="1"/>
  <c r="U327" i="6"/>
  <c r="I327" i="6" l="1"/>
  <c r="J327" i="6" s="1"/>
  <c r="AF327" i="6"/>
  <c r="H327" i="6"/>
  <c r="V327" i="6"/>
  <c r="U328" i="6" s="1"/>
  <c r="F328" i="6" l="1"/>
  <c r="G328" i="6" s="1"/>
  <c r="X327" i="6"/>
  <c r="Y327" i="6" s="1"/>
  <c r="W327" i="6"/>
  <c r="V328" i="6"/>
  <c r="U329" i="6" s="1"/>
  <c r="I328" i="6" l="1"/>
  <c r="J328" i="6" s="1"/>
  <c r="AF328" i="6"/>
  <c r="H328" i="6"/>
  <c r="F329" i="6"/>
  <c r="G329" i="6" s="1"/>
  <c r="W328" i="6"/>
  <c r="V329" i="6"/>
  <c r="U330" i="6" s="1"/>
  <c r="X328" i="6"/>
  <c r="Y328" i="6" s="1"/>
  <c r="I329" i="6" l="1"/>
  <c r="J329" i="6" s="1"/>
  <c r="AF329" i="6"/>
  <c r="H329" i="6"/>
  <c r="F330" i="6"/>
  <c r="G330" i="6" s="1"/>
  <c r="V330" i="6"/>
  <c r="W329" i="6"/>
  <c r="X329" i="6"/>
  <c r="Y329" i="6" s="1"/>
  <c r="I330" i="6" l="1"/>
  <c r="J330" i="6" s="1"/>
  <c r="AF330" i="6"/>
  <c r="H330" i="6"/>
  <c r="F331" i="6"/>
  <c r="G331" i="6" s="1"/>
  <c r="X330" i="6"/>
  <c r="Y330" i="6" s="1"/>
  <c r="W330" i="6"/>
  <c r="U331" i="6"/>
  <c r="I331" i="6" l="1"/>
  <c r="J331" i="6" s="1"/>
  <c r="AF331" i="6"/>
  <c r="H331" i="6"/>
  <c r="V331" i="6"/>
  <c r="W331" i="6" s="1"/>
  <c r="F332" i="6" l="1"/>
  <c r="G332" i="6" s="1"/>
  <c r="U332" i="6"/>
  <c r="V332" i="6" s="1"/>
  <c r="W332" i="6" s="1"/>
  <c r="X331" i="6"/>
  <c r="Y331" i="6" s="1"/>
  <c r="I332" i="6" l="1"/>
  <c r="J332" i="6" s="1"/>
  <c r="AF332" i="6"/>
  <c r="H332" i="6"/>
  <c r="F333" i="6"/>
  <c r="X332" i="6"/>
  <c r="Y332" i="6" s="1"/>
  <c r="U333" i="6"/>
  <c r="G333" i="6" l="1"/>
  <c r="AK333" i="6"/>
  <c r="I333" i="6"/>
  <c r="J333" i="6" s="1"/>
  <c r="AH333" i="6" s="1"/>
  <c r="AF333" i="6"/>
  <c r="H333" i="6"/>
  <c r="AM333" i="6" s="1"/>
  <c r="V333" i="6"/>
  <c r="F334" i="6" s="1"/>
  <c r="G334" i="6" s="1"/>
  <c r="I334" i="6" l="1"/>
  <c r="J334" i="6" s="1"/>
  <c r="AF334" i="6"/>
  <c r="H334" i="6"/>
  <c r="X333" i="6"/>
  <c r="Y333" i="6" s="1"/>
  <c r="W333" i="6"/>
  <c r="U334" i="6"/>
  <c r="V334" i="6" l="1"/>
  <c r="F335" i="6" s="1"/>
  <c r="G335" i="6" s="1"/>
  <c r="I335" i="6" l="1"/>
  <c r="J335" i="6" s="1"/>
  <c r="AF335" i="6"/>
  <c r="H335" i="6"/>
  <c r="X334" i="6"/>
  <c r="Y334" i="6" s="1"/>
  <c r="U335" i="6"/>
  <c r="W334" i="6"/>
  <c r="V335" i="6" l="1"/>
  <c r="W335" i="6" l="1"/>
  <c r="F336" i="6"/>
  <c r="G336" i="6" s="1"/>
  <c r="X335" i="6"/>
  <c r="Y335" i="6" s="1"/>
  <c r="U336" i="6"/>
  <c r="H336" i="6" l="1"/>
  <c r="AF336" i="6"/>
  <c r="I336" i="6"/>
  <c r="J336" i="6" s="1"/>
  <c r="V336" i="6"/>
  <c r="F337" i="6" s="1"/>
  <c r="G337" i="6" s="1"/>
  <c r="I337" i="6" l="1"/>
  <c r="J337" i="6" s="1"/>
  <c r="AF337" i="6"/>
  <c r="H337" i="6"/>
  <c r="X336" i="6"/>
  <c r="Y336" i="6" s="1"/>
  <c r="W336" i="6"/>
  <c r="U337" i="6"/>
  <c r="V337" i="6" l="1"/>
  <c r="U338" i="6" l="1"/>
  <c r="V338" i="6" s="1"/>
  <c r="F338" i="6"/>
  <c r="G338" i="6" s="1"/>
  <c r="X337" i="6"/>
  <c r="Y337" i="6" s="1"/>
  <c r="W337" i="6"/>
  <c r="H338" i="6" l="1"/>
  <c r="AF338" i="6"/>
  <c r="I338" i="6"/>
  <c r="J338" i="6" s="1"/>
  <c r="F339" i="6"/>
  <c r="G339" i="6" s="1"/>
  <c r="W338" i="6"/>
  <c r="X338" i="6"/>
  <c r="Y338" i="6" s="1"/>
  <c r="U339" i="6"/>
  <c r="I339" i="6" l="1"/>
  <c r="J339" i="6" s="1"/>
  <c r="AF339" i="6"/>
  <c r="H339" i="6"/>
  <c r="V339" i="6"/>
  <c r="U340" i="6" s="1"/>
  <c r="F340" i="6" l="1"/>
  <c r="G340" i="6" s="1"/>
  <c r="V340" i="6"/>
  <c r="X339" i="6"/>
  <c r="Y339" i="6" s="1"/>
  <c r="W339" i="6"/>
  <c r="H340" i="6" l="1"/>
  <c r="AF340" i="6"/>
  <c r="I340" i="6"/>
  <c r="J340" i="6" s="1"/>
  <c r="F341" i="6"/>
  <c r="G341" i="6" s="1"/>
  <c r="W340" i="6"/>
  <c r="X340" i="6"/>
  <c r="Y340" i="6" s="1"/>
  <c r="U341" i="6"/>
  <c r="I341" i="6" l="1"/>
  <c r="J341" i="6" s="1"/>
  <c r="AF341" i="6"/>
  <c r="H341" i="6"/>
  <c r="V341" i="6"/>
  <c r="F342" i="6" s="1"/>
  <c r="G342" i="6" s="1"/>
  <c r="I342" i="6" l="1"/>
  <c r="J342" i="6" s="1"/>
  <c r="AF342" i="6"/>
  <c r="H342" i="6"/>
  <c r="X341" i="6"/>
  <c r="Y341" i="6" s="1"/>
  <c r="W341" i="6"/>
  <c r="U342" i="6"/>
  <c r="V342" i="6" l="1"/>
  <c r="W342" i="6" l="1"/>
  <c r="F343" i="6"/>
  <c r="G343" i="6" s="1"/>
  <c r="U343" i="6"/>
  <c r="V343" i="6" s="1"/>
  <c r="X342" i="6"/>
  <c r="Y342" i="6" s="1"/>
  <c r="H343" i="6" l="1"/>
  <c r="AF343" i="6"/>
  <c r="I343" i="6"/>
  <c r="J343" i="6" s="1"/>
  <c r="W343" i="6"/>
  <c r="F344" i="6"/>
  <c r="G344" i="6" s="1"/>
  <c r="X343" i="6"/>
  <c r="Y343" i="6" s="1"/>
  <c r="U344" i="6"/>
  <c r="I344" i="6" l="1"/>
  <c r="J344" i="6" s="1"/>
  <c r="AF344" i="6"/>
  <c r="H344" i="6"/>
  <c r="V344" i="6"/>
  <c r="F345" i="6" s="1"/>
  <c r="G345" i="6" l="1"/>
  <c r="I345" i="6" s="1"/>
  <c r="J345" i="6" s="1"/>
  <c r="AH345" i="6" s="1"/>
  <c r="AK345" i="6"/>
  <c r="X344" i="6"/>
  <c r="Y344" i="6" s="1"/>
  <c r="W344" i="6"/>
  <c r="U345" i="6"/>
  <c r="AF345" i="6" l="1"/>
  <c r="H345" i="6"/>
  <c r="AM345" i="6" s="1"/>
  <c r="V345" i="6"/>
  <c r="F346" i="6" s="1"/>
  <c r="G346" i="6" s="1"/>
  <c r="I346" i="6" l="1"/>
  <c r="J346" i="6" s="1"/>
  <c r="AF346" i="6"/>
  <c r="H346" i="6"/>
  <c r="X345" i="6"/>
  <c r="Y345" i="6" s="1"/>
  <c r="U346" i="6"/>
  <c r="W345" i="6"/>
  <c r="V346" i="6" l="1"/>
  <c r="U347" i="6" l="1"/>
  <c r="V347" i="6" s="1"/>
  <c r="F347" i="6"/>
  <c r="G347" i="6" s="1"/>
  <c r="W346" i="6"/>
  <c r="X346" i="6"/>
  <c r="Y346" i="6" s="1"/>
  <c r="H347" i="6" l="1"/>
  <c r="AF347" i="6"/>
  <c r="I347" i="6"/>
  <c r="J347" i="6" s="1"/>
  <c r="F348" i="6"/>
  <c r="G348" i="6" s="1"/>
  <c r="W347" i="6"/>
  <c r="X347" i="6"/>
  <c r="Y347" i="6" s="1"/>
  <c r="U348" i="6"/>
  <c r="I348" i="6" l="1"/>
  <c r="J348" i="6" s="1"/>
  <c r="AF348" i="6"/>
  <c r="H348" i="6"/>
  <c r="V348" i="6"/>
  <c r="U349" i="6" s="1"/>
  <c r="F349" i="6" l="1"/>
  <c r="G349" i="6" s="1"/>
  <c r="V349" i="6"/>
  <c r="U350" i="6" s="1"/>
  <c r="X348" i="6"/>
  <c r="Y348" i="6" s="1"/>
  <c r="W348" i="6"/>
  <c r="H349" i="6" l="1"/>
  <c r="AF349" i="6"/>
  <c r="I349" i="6"/>
  <c r="J349" i="6" s="1"/>
  <c r="F350" i="6"/>
  <c r="G350" i="6" s="1"/>
  <c r="V350" i="6"/>
  <c r="W349" i="6"/>
  <c r="X349" i="6"/>
  <c r="Y349" i="6" s="1"/>
  <c r="I350" i="6" l="1"/>
  <c r="J350" i="6" s="1"/>
  <c r="AF350" i="6"/>
  <c r="H350" i="6"/>
  <c r="F351" i="6"/>
  <c r="G351" i="6" s="1"/>
  <c r="W350" i="6"/>
  <c r="X350" i="6"/>
  <c r="Y350" i="6" s="1"/>
  <c r="U351" i="6"/>
  <c r="I351" i="6" l="1"/>
  <c r="J351" i="6" s="1"/>
  <c r="AF351" i="6"/>
  <c r="H351" i="6"/>
  <c r="V351" i="6"/>
  <c r="U352" i="6" s="1"/>
  <c r="F352" i="6" l="1"/>
  <c r="G352" i="6" s="1"/>
  <c r="V352" i="6"/>
  <c r="X351" i="6"/>
  <c r="Y351" i="6" s="1"/>
  <c r="W351" i="6"/>
  <c r="H352" i="6" l="1"/>
  <c r="AF352" i="6"/>
  <c r="I352" i="6"/>
  <c r="J352" i="6" s="1"/>
  <c r="F353" i="6"/>
  <c r="G353" i="6" s="1"/>
  <c r="W352" i="6"/>
  <c r="X352" i="6"/>
  <c r="Y352" i="6" s="1"/>
  <c r="U353" i="6"/>
  <c r="I353" i="6" l="1"/>
  <c r="J353" i="6" s="1"/>
  <c r="AF353" i="6"/>
  <c r="H353" i="6"/>
  <c r="V353" i="6"/>
  <c r="U354" i="6" s="1"/>
  <c r="F354" i="6" l="1"/>
  <c r="G354" i="6" s="1"/>
  <c r="V354" i="6"/>
  <c r="X353" i="6"/>
  <c r="Y353" i="6" s="1"/>
  <c r="W353" i="6"/>
  <c r="I354" i="6" l="1"/>
  <c r="J354" i="6" s="1"/>
  <c r="AF354" i="6"/>
  <c r="H354" i="6"/>
  <c r="F355" i="6"/>
  <c r="G355" i="6" s="1"/>
  <c r="W354" i="6"/>
  <c r="X354" i="6"/>
  <c r="Y354" i="6" s="1"/>
  <c r="U355" i="6"/>
  <c r="H355" i="6" l="1"/>
  <c r="I355" i="6"/>
  <c r="J355" i="6" s="1"/>
  <c r="AF355" i="6"/>
  <c r="V355" i="6"/>
  <c r="U356" i="6" s="1"/>
  <c r="F356" i="6" l="1"/>
  <c r="G356" i="6" s="1"/>
  <c r="V356" i="6"/>
  <c r="U357" i="6" s="1"/>
  <c r="X355" i="6"/>
  <c r="Y355" i="6" s="1"/>
  <c r="W355" i="6"/>
  <c r="H356" i="6" l="1"/>
  <c r="AF356" i="6"/>
  <c r="I356" i="6"/>
  <c r="J356" i="6" s="1"/>
  <c r="F357" i="6"/>
  <c r="V357" i="6"/>
  <c r="W356" i="6"/>
  <c r="X356" i="6"/>
  <c r="Y356" i="6" s="1"/>
  <c r="G357" i="6" l="1"/>
  <c r="AF357" i="6" s="1"/>
  <c r="AK357" i="6"/>
  <c r="F358" i="6"/>
  <c r="G358" i="6" s="1"/>
  <c r="W357" i="6"/>
  <c r="X357" i="6"/>
  <c r="Y357" i="6" s="1"/>
  <c r="U358" i="6"/>
  <c r="I357" i="6" l="1"/>
  <c r="J357" i="6" s="1"/>
  <c r="AH357" i="6" s="1"/>
  <c r="H357" i="6"/>
  <c r="AM357" i="6" s="1"/>
  <c r="I358" i="6"/>
  <c r="AF358" i="6"/>
  <c r="V358" i="6"/>
  <c r="U359" i="6" s="1"/>
  <c r="H358" i="6" l="1"/>
  <c r="J358" i="6"/>
  <c r="F359" i="6"/>
  <c r="G359" i="6" s="1"/>
  <c r="V359" i="6"/>
  <c r="X358" i="6"/>
  <c r="Y358" i="6" s="1"/>
  <c r="W358" i="6"/>
  <c r="H359" i="6" l="1"/>
  <c r="AF359" i="6"/>
  <c r="I359" i="6"/>
  <c r="J359" i="6" s="1"/>
  <c r="F360" i="6"/>
  <c r="G360" i="6" s="1"/>
  <c r="W359" i="6"/>
  <c r="X359" i="6"/>
  <c r="Y359" i="6" s="1"/>
  <c r="U360" i="6"/>
  <c r="I360" i="6" l="1"/>
  <c r="J360" i="6" s="1"/>
  <c r="AF360" i="6"/>
  <c r="H360" i="6"/>
  <c r="V360" i="6"/>
  <c r="U361" i="6" s="1"/>
  <c r="F361" i="6" l="1"/>
  <c r="G361" i="6" s="1"/>
  <c r="V361" i="6"/>
  <c r="U362" i="6" s="1"/>
  <c r="X360" i="6"/>
  <c r="Y360" i="6" s="1"/>
  <c r="W360" i="6"/>
  <c r="I361" i="6" l="1"/>
  <c r="J361" i="6" s="1"/>
  <c r="AF361" i="6"/>
  <c r="H361" i="6"/>
  <c r="F362" i="6"/>
  <c r="G362" i="6" s="1"/>
  <c r="V362" i="6"/>
  <c r="W361" i="6"/>
  <c r="X361" i="6"/>
  <c r="Y361" i="6" s="1"/>
  <c r="H362" i="6" l="1"/>
  <c r="I362" i="6"/>
  <c r="J362" i="6" s="1"/>
  <c r="AF362" i="6"/>
  <c r="F363" i="6"/>
  <c r="G363" i="6" s="1"/>
  <c r="W362" i="6"/>
  <c r="X362" i="6"/>
  <c r="Y362" i="6" s="1"/>
  <c r="U363" i="6"/>
  <c r="I363" i="6" l="1"/>
  <c r="J363" i="6" s="1"/>
  <c r="AF363" i="6"/>
  <c r="H363" i="6"/>
  <c r="V363" i="6"/>
  <c r="U364" i="6" s="1"/>
  <c r="F364" i="6" l="1"/>
  <c r="G364" i="6" s="1"/>
  <c r="V364" i="6"/>
  <c r="X363" i="6"/>
  <c r="Y363" i="6" s="1"/>
  <c r="W363" i="6"/>
  <c r="H364" i="6" l="1"/>
  <c r="AF364" i="6"/>
  <c r="I364" i="6"/>
  <c r="J364" i="6" s="1"/>
  <c r="F365" i="6"/>
  <c r="G365" i="6" s="1"/>
  <c r="W364" i="6"/>
  <c r="X364" i="6"/>
  <c r="Y364" i="6" s="1"/>
  <c r="U365" i="6"/>
  <c r="I365" i="6" l="1"/>
  <c r="J365" i="6" s="1"/>
  <c r="AF365" i="6"/>
  <c r="H365" i="6"/>
  <c r="V365" i="6"/>
  <c r="U366" i="6" s="1"/>
  <c r="F366" i="6" l="1"/>
  <c r="G366" i="6" s="1"/>
  <c r="V366" i="6"/>
  <c r="X365" i="6"/>
  <c r="Y365" i="6" s="1"/>
  <c r="W365" i="6"/>
  <c r="I366" i="6" l="1"/>
  <c r="J366" i="6" s="1"/>
  <c r="AF366" i="6"/>
  <c r="H366" i="6"/>
  <c r="F367" i="6"/>
  <c r="G367" i="6" s="1"/>
  <c r="W366" i="6"/>
  <c r="X366" i="6"/>
  <c r="Y366" i="6" s="1"/>
  <c r="U367" i="6"/>
  <c r="I367" i="6" l="1"/>
  <c r="J367" i="6" s="1"/>
  <c r="AF367" i="6"/>
  <c r="H367" i="6"/>
  <c r="V367" i="6"/>
  <c r="U368" i="6" s="1"/>
  <c r="F368" i="6" l="1"/>
  <c r="G368" i="6" s="1"/>
  <c r="V368" i="6"/>
  <c r="U369" i="6" s="1"/>
  <c r="X367" i="6"/>
  <c r="Y367" i="6" s="1"/>
  <c r="W367" i="6"/>
  <c r="H368" i="6" l="1"/>
  <c r="AF368" i="6"/>
  <c r="I368" i="6"/>
  <c r="J368" i="6" s="1"/>
  <c r="F369" i="6"/>
  <c r="V369" i="6"/>
  <c r="W368" i="6"/>
  <c r="X368" i="6"/>
  <c r="Y368" i="6" s="1"/>
  <c r="G369" i="6" l="1"/>
  <c r="H369" i="6" s="1"/>
  <c r="AM369" i="6" s="1"/>
  <c r="AK369" i="6"/>
  <c r="F370" i="6"/>
  <c r="G370" i="6" s="1"/>
  <c r="W369" i="6"/>
  <c r="X369" i="6"/>
  <c r="Y369" i="6" s="1"/>
  <c r="U370" i="6"/>
  <c r="I369" i="6" l="1"/>
  <c r="J369" i="6" s="1"/>
  <c r="AH369" i="6" s="1"/>
  <c r="AF369" i="6"/>
  <c r="I370" i="6"/>
  <c r="AF370" i="6"/>
  <c r="H370" i="6"/>
  <c r="V370" i="6"/>
  <c r="U371" i="6" s="1"/>
  <c r="J370" i="6" l="1"/>
  <c r="F371" i="6"/>
  <c r="V371" i="6"/>
  <c r="X370" i="6"/>
  <c r="Y370" i="6" s="1"/>
  <c r="W370" i="6"/>
  <c r="G371" i="6" l="1"/>
  <c r="F372" i="6"/>
  <c r="W371" i="6"/>
  <c r="X371" i="6"/>
  <c r="Y371" i="6" s="1"/>
  <c r="U372" i="6"/>
  <c r="H371" i="6" l="1"/>
  <c r="AF371" i="6"/>
  <c r="I371" i="6"/>
  <c r="J371" i="6" s="1"/>
  <c r="G372" i="6"/>
  <c r="V372" i="6"/>
  <c r="H372" i="6" l="1"/>
  <c r="AF372" i="6"/>
  <c r="I372" i="6"/>
  <c r="J372" i="6" s="1"/>
  <c r="U373" i="6"/>
  <c r="V373" i="6" s="1"/>
  <c r="U374" i="6" s="1"/>
  <c r="F373" i="6"/>
  <c r="G373" i="6" s="1"/>
  <c r="X372" i="6"/>
  <c r="Y372" i="6" s="1"/>
  <c r="W372" i="6"/>
  <c r="I373" i="6" l="1"/>
  <c r="J373" i="6" s="1"/>
  <c r="AF373" i="6"/>
  <c r="H373" i="6"/>
  <c r="F374" i="6"/>
  <c r="G374" i="6" s="1"/>
  <c r="V374" i="6"/>
  <c r="W373" i="6"/>
  <c r="X373" i="6"/>
  <c r="Y373" i="6" s="1"/>
  <c r="I374" i="6" l="1"/>
  <c r="J374" i="6" s="1"/>
  <c r="AF374" i="6"/>
  <c r="H374" i="6"/>
  <c r="F375" i="6"/>
  <c r="G375" i="6" s="1"/>
  <c r="W374" i="6"/>
  <c r="X374" i="6"/>
  <c r="Y374" i="6" s="1"/>
  <c r="U375" i="6"/>
  <c r="I375" i="6" l="1"/>
  <c r="J375" i="6" s="1"/>
  <c r="AF375" i="6"/>
  <c r="H375" i="6"/>
  <c r="V375" i="6"/>
  <c r="F376" i="6" s="1"/>
  <c r="G376" i="6" s="1"/>
  <c r="I376" i="6" l="1"/>
  <c r="J376" i="6" s="1"/>
  <c r="AF376" i="6"/>
  <c r="H376" i="6"/>
  <c r="X375" i="6"/>
  <c r="Y375" i="6" s="1"/>
  <c r="W375" i="6"/>
  <c r="U376" i="6"/>
  <c r="V376" i="6" l="1"/>
  <c r="U377" i="6" l="1"/>
  <c r="V377" i="6" s="1"/>
  <c r="F377" i="6"/>
  <c r="G377" i="6" s="1"/>
  <c r="X376" i="6"/>
  <c r="Y376" i="6" s="1"/>
  <c r="W376" i="6"/>
  <c r="H377" i="6" l="1"/>
  <c r="AF377" i="6"/>
  <c r="I377" i="6"/>
  <c r="J377" i="6" s="1"/>
  <c r="F378" i="6"/>
  <c r="G378" i="6" s="1"/>
  <c r="X377" i="6"/>
  <c r="Y377" i="6" s="1"/>
  <c r="U378" i="6"/>
  <c r="W377" i="6"/>
  <c r="I378" i="6" l="1"/>
  <c r="J378" i="6" s="1"/>
  <c r="AF378" i="6"/>
  <c r="H378" i="6"/>
  <c r="V378" i="6"/>
  <c r="W378" i="6" s="1"/>
  <c r="F379" i="6" l="1"/>
  <c r="G379" i="6" s="1"/>
  <c r="U379" i="6"/>
  <c r="V379" i="6" s="1"/>
  <c r="W379" i="6" s="1"/>
  <c r="X378" i="6"/>
  <c r="Y378" i="6" s="1"/>
  <c r="I379" i="6" l="1"/>
  <c r="J379" i="6" s="1"/>
  <c r="AF379" i="6"/>
  <c r="H379" i="6"/>
  <c r="F380" i="6"/>
  <c r="G380" i="6" s="1"/>
  <c r="U380" i="6"/>
  <c r="V380" i="6" s="1"/>
  <c r="X379" i="6"/>
  <c r="Y379" i="6" s="1"/>
  <c r="I380" i="6" l="1"/>
  <c r="J380" i="6" s="1"/>
  <c r="AF380" i="6"/>
  <c r="H380" i="6"/>
  <c r="F381" i="6"/>
  <c r="X380" i="6"/>
  <c r="Y380" i="6" s="1"/>
  <c r="W380" i="6"/>
  <c r="U381" i="6"/>
  <c r="G381" i="6" l="1"/>
  <c r="AF381" i="6" s="1"/>
  <c r="AK381" i="6"/>
  <c r="V381" i="6"/>
  <c r="U382" i="6" s="1"/>
  <c r="I381" i="6" l="1"/>
  <c r="J381" i="6" s="1"/>
  <c r="AH381" i="6" s="1"/>
  <c r="H381" i="6"/>
  <c r="AM381" i="6" s="1"/>
  <c r="F382" i="6"/>
  <c r="G382" i="6" s="1"/>
  <c r="W381" i="6"/>
  <c r="X381" i="6"/>
  <c r="Y381" i="6" s="1"/>
  <c r="V382" i="6"/>
  <c r="U383" i="6" s="1"/>
  <c r="H382" i="6" l="1"/>
  <c r="AF382" i="6"/>
  <c r="I382" i="6"/>
  <c r="J382" i="6" s="1"/>
  <c r="F383" i="6"/>
  <c r="G383" i="6" s="1"/>
  <c r="V383" i="6"/>
  <c r="U384" i="6" s="1"/>
  <c r="X382" i="6"/>
  <c r="Y382" i="6" s="1"/>
  <c r="W382" i="6"/>
  <c r="I383" i="6" l="1"/>
  <c r="J383" i="6" s="1"/>
  <c r="AF383" i="6"/>
  <c r="H383" i="6"/>
  <c r="F384" i="6"/>
  <c r="G384" i="6" s="1"/>
  <c r="V384" i="6"/>
  <c r="W383" i="6"/>
  <c r="X383" i="6"/>
  <c r="Y383" i="6" s="1"/>
  <c r="I384" i="6" l="1"/>
  <c r="J384" i="6" s="1"/>
  <c r="AF384" i="6"/>
  <c r="H384" i="6"/>
  <c r="F385" i="6"/>
  <c r="G385" i="6" s="1"/>
  <c r="X384" i="6"/>
  <c r="Y384" i="6" s="1"/>
  <c r="W384" i="6"/>
  <c r="U385" i="6"/>
  <c r="I385" i="6" l="1"/>
  <c r="J385" i="6" s="1"/>
  <c r="AF385" i="6"/>
  <c r="H385" i="6"/>
  <c r="V385" i="6"/>
  <c r="W385" i="6" s="1"/>
  <c r="F386" i="6" l="1"/>
  <c r="G386" i="6" s="1"/>
  <c r="U386" i="6"/>
  <c r="V386" i="6" s="1"/>
  <c r="U387" i="6" s="1"/>
  <c r="X385" i="6"/>
  <c r="Y385" i="6" s="1"/>
  <c r="H386" i="6" l="1"/>
  <c r="AF386" i="6"/>
  <c r="I386" i="6"/>
  <c r="J386" i="6" s="1"/>
  <c r="F387" i="6"/>
  <c r="G387" i="6" s="1"/>
  <c r="V387" i="6"/>
  <c r="W386" i="6"/>
  <c r="X386" i="6"/>
  <c r="Y386" i="6" s="1"/>
  <c r="I387" i="6" l="1"/>
  <c r="J387" i="6" s="1"/>
  <c r="AF387" i="6"/>
  <c r="H387" i="6"/>
  <c r="F388" i="6"/>
  <c r="G388" i="6" s="1"/>
  <c r="X387" i="6"/>
  <c r="Y387" i="6" s="1"/>
  <c r="W387" i="6"/>
  <c r="U388" i="6"/>
  <c r="I388" i="6" l="1"/>
  <c r="J388" i="6" s="1"/>
  <c r="AF388" i="6"/>
  <c r="H388" i="6"/>
  <c r="V388" i="6"/>
  <c r="F389" i="6" s="1"/>
  <c r="G389" i="6" s="1"/>
  <c r="I389" i="6" l="1"/>
  <c r="J389" i="6" s="1"/>
  <c r="AF389" i="6"/>
  <c r="H389" i="6"/>
  <c r="X388" i="6"/>
  <c r="Y388" i="6" s="1"/>
  <c r="U389" i="6"/>
  <c r="W388" i="6"/>
  <c r="V389" i="6" l="1"/>
  <c r="W389" i="6" l="1"/>
  <c r="F390" i="6"/>
  <c r="G390" i="6" s="1"/>
  <c r="X389" i="6"/>
  <c r="Y389" i="6" s="1"/>
  <c r="U390" i="6"/>
  <c r="H390" i="6" l="1"/>
  <c r="AF390" i="6"/>
  <c r="I390" i="6"/>
  <c r="J390" i="6" s="1"/>
  <c r="V390" i="6"/>
  <c r="F391" i="6" s="1"/>
  <c r="G391" i="6" s="1"/>
  <c r="I391" i="6" l="1"/>
  <c r="J391" i="6" s="1"/>
  <c r="AF391" i="6"/>
  <c r="H391" i="6"/>
  <c r="X390" i="6"/>
  <c r="Y390" i="6" s="1"/>
  <c r="W390" i="6"/>
  <c r="U391" i="6"/>
  <c r="V391" i="6" l="1"/>
  <c r="W391" i="6" l="1"/>
  <c r="F392" i="6"/>
  <c r="G392" i="6" s="1"/>
  <c r="U392" i="6"/>
  <c r="V392" i="6" s="1"/>
  <c r="U393" i="6" s="1"/>
  <c r="X391" i="6"/>
  <c r="Y391" i="6" s="1"/>
  <c r="H392" i="6" l="1"/>
  <c r="AF392" i="6"/>
  <c r="I392" i="6"/>
  <c r="J392" i="6" s="1"/>
  <c r="F393" i="6"/>
  <c r="V393" i="6"/>
  <c r="W392" i="6"/>
  <c r="X392" i="6"/>
  <c r="Y392" i="6" s="1"/>
  <c r="G393" i="6" l="1"/>
  <c r="I393" i="6" s="1"/>
  <c r="J393" i="6" s="1"/>
  <c r="AH393" i="6" s="1"/>
  <c r="AK393" i="6"/>
  <c r="F394" i="6"/>
  <c r="G394" i="6" s="1"/>
  <c r="W393" i="6"/>
  <c r="X393" i="6"/>
  <c r="Y393" i="6" s="1"/>
  <c r="U394" i="6"/>
  <c r="I394" i="6" l="1"/>
  <c r="J394" i="6" s="1"/>
  <c r="AF394" i="6"/>
  <c r="H393" i="6"/>
  <c r="AM393" i="6" s="1"/>
  <c r="AF393" i="6"/>
  <c r="V394" i="6"/>
  <c r="U395" i="6" s="1"/>
  <c r="H394" i="6" l="1"/>
  <c r="F395" i="6"/>
  <c r="G395" i="6" s="1"/>
  <c r="V395" i="6"/>
  <c r="X394" i="6"/>
  <c r="Y394" i="6" s="1"/>
  <c r="W394" i="6"/>
  <c r="H395" i="6" l="1"/>
  <c r="AF395" i="6"/>
  <c r="I395" i="6"/>
  <c r="J395" i="6" s="1"/>
  <c r="F396" i="6"/>
  <c r="G396" i="6" s="1"/>
  <c r="W395" i="6"/>
  <c r="X395" i="6"/>
  <c r="Y395" i="6" s="1"/>
  <c r="U396" i="6"/>
  <c r="I396" i="6" l="1"/>
  <c r="J396" i="6" s="1"/>
  <c r="AF396" i="6"/>
  <c r="H396" i="6"/>
  <c r="V396" i="6"/>
  <c r="U397" i="6" s="1"/>
  <c r="F397" i="6" l="1"/>
  <c r="G397" i="6" s="1"/>
  <c r="V397" i="6"/>
  <c r="U398" i="6" s="1"/>
  <c r="X396" i="6"/>
  <c r="Y396" i="6" s="1"/>
  <c r="W396" i="6"/>
  <c r="I397" i="6" l="1"/>
  <c r="J397" i="6" s="1"/>
  <c r="AF397" i="6"/>
  <c r="H397" i="6"/>
  <c r="F398" i="6"/>
  <c r="G398" i="6" s="1"/>
  <c r="V398" i="6"/>
  <c r="U399" i="6" s="1"/>
  <c r="W397" i="6"/>
  <c r="X397" i="6"/>
  <c r="Y397" i="6" s="1"/>
  <c r="I398" i="6" l="1"/>
  <c r="J398" i="6" s="1"/>
  <c r="AF398" i="6"/>
  <c r="H398" i="6"/>
  <c r="F399" i="6"/>
  <c r="G399" i="6" s="1"/>
  <c r="V399" i="6"/>
  <c r="U400" i="6" s="1"/>
  <c r="W398" i="6"/>
  <c r="X398" i="6"/>
  <c r="Y398" i="6" s="1"/>
  <c r="I399" i="6" l="1"/>
  <c r="J399" i="6" s="1"/>
  <c r="AF399" i="6"/>
  <c r="H399" i="6"/>
  <c r="F400" i="6"/>
  <c r="G400" i="6" s="1"/>
  <c r="W399" i="6"/>
  <c r="V400" i="6"/>
  <c r="X399" i="6"/>
  <c r="Y399" i="6" s="1"/>
  <c r="I400" i="6" l="1"/>
  <c r="J400" i="6" s="1"/>
  <c r="AF400" i="6"/>
  <c r="H400" i="6"/>
  <c r="F401" i="6"/>
  <c r="G401" i="6" s="1"/>
  <c r="X400" i="6"/>
  <c r="Y400" i="6" s="1"/>
  <c r="W400" i="6"/>
  <c r="U401" i="6"/>
  <c r="I401" i="6" l="1"/>
  <c r="J401" i="6" s="1"/>
  <c r="AF401" i="6"/>
  <c r="H401" i="6"/>
  <c r="V401" i="6"/>
  <c r="W401" i="6" s="1"/>
  <c r="F402" i="6" l="1"/>
  <c r="G402" i="6" s="1"/>
  <c r="X401" i="6"/>
  <c r="Y401" i="6" s="1"/>
  <c r="U402" i="6"/>
  <c r="H402" i="6" l="1"/>
  <c r="AF402" i="6"/>
  <c r="I402" i="6"/>
  <c r="J402" i="6" s="1"/>
  <c r="V402" i="6"/>
  <c r="F403" i="6" l="1"/>
  <c r="G403" i="6" s="1"/>
  <c r="AF403" i="6" s="1"/>
  <c r="X402" i="6"/>
  <c r="Y402" i="6" s="1"/>
  <c r="W402" i="6"/>
  <c r="U403" i="6"/>
  <c r="I403" i="6" l="1"/>
  <c r="J403" i="6" s="1"/>
  <c r="H403" i="6"/>
  <c r="V403" i="6"/>
  <c r="W403" i="6" s="1"/>
  <c r="F404" i="6" l="1"/>
  <c r="G404" i="6" s="1"/>
  <c r="X403" i="6"/>
  <c r="Y403" i="6" s="1"/>
  <c r="U404" i="6"/>
  <c r="H404" i="6" l="1"/>
  <c r="AF404" i="6"/>
  <c r="I404" i="6"/>
  <c r="J404" i="6" s="1"/>
  <c r="V404" i="6"/>
  <c r="F405" i="6" l="1"/>
  <c r="AF405" i="6" s="1"/>
  <c r="X404" i="6"/>
  <c r="Y404" i="6" s="1"/>
  <c r="W404" i="6"/>
  <c r="U405" i="6"/>
  <c r="AK405" i="6" l="1"/>
  <c r="G6" i="3" s="1"/>
  <c r="E6" i="3"/>
  <c r="F6" i="3" s="1"/>
  <c r="G405" i="6"/>
  <c r="H405" i="6" s="1"/>
  <c r="AM405" i="6" s="1"/>
  <c r="H6" i="3" s="1"/>
  <c r="V405" i="6"/>
  <c r="W405" i="6" s="1"/>
  <c r="I405" i="6" l="1"/>
  <c r="J405" i="6" s="1"/>
  <c r="AH405" i="6" s="1"/>
  <c r="I6" i="3" s="1"/>
  <c r="X405" i="6"/>
  <c r="Y405" i="6" s="1"/>
</calcChain>
</file>

<file path=xl/sharedStrings.xml><?xml version="1.0" encoding="utf-8"?>
<sst xmlns="http://schemas.openxmlformats.org/spreadsheetml/2006/main" count="101" uniqueCount="49">
  <si>
    <t>Monthly</t>
  </si>
  <si>
    <t>Annual</t>
  </si>
  <si>
    <t>Return expected each year</t>
  </si>
  <si>
    <t>Minimum investment</t>
  </si>
  <si>
    <t>Typical SIP amt</t>
  </si>
  <si>
    <t xml:space="preserve">Maximum investment </t>
  </si>
  <si>
    <t>Enter</t>
  </si>
  <si>
    <t>NAV</t>
  </si>
  <si>
    <t>Portfolio</t>
  </si>
  <si>
    <t>VIP</t>
  </si>
  <si>
    <t>Total</t>
  </si>
  <si>
    <t>Units</t>
  </si>
  <si>
    <t>SIP</t>
  </si>
  <si>
    <t>Month</t>
  </si>
  <si>
    <t>% change</t>
  </si>
  <si>
    <t>Target</t>
  </si>
  <si>
    <t>Actual</t>
  </si>
  <si>
    <t>investment</t>
  </si>
  <si>
    <t>purchased</t>
  </si>
  <si>
    <t>no of units</t>
  </si>
  <si>
    <t>Start</t>
  </si>
  <si>
    <t>start</t>
  </si>
  <si>
    <t>end</t>
  </si>
  <si>
    <t>S.no</t>
  </si>
  <si>
    <t>Full</t>
  </si>
  <si>
    <t>Year investment starts (from Jan.)</t>
  </si>
  <si>
    <t>Year investment ends (up to Dec.)</t>
  </si>
  <si>
    <t>Compounded Growth Rate</t>
  </si>
  <si>
    <t>Final Value</t>
  </si>
  <si>
    <t>Investment</t>
  </si>
  <si>
    <t xml:space="preserve">Total </t>
  </si>
  <si>
    <t>Cost per</t>
  </si>
  <si>
    <t>unit</t>
  </si>
  <si>
    <t>Total investment</t>
  </si>
  <si>
    <t>NA</t>
  </si>
  <si>
    <t>Total Units</t>
  </si>
  <si>
    <t>Typical SIP amt*</t>
  </si>
  <si>
    <t>* VIP invest. will be calculated wrt this amt</t>
  </si>
  <si>
    <t>Results</t>
  </si>
  <si>
    <t>The compounded growth may sometimes show a #DIV/0! or divide by</t>
  </si>
  <si>
    <t>zero error. Increase or decrease the investment tenure by 1/2 years to</t>
  </si>
  <si>
    <t>get rid of it! More intelligent ways to get rid of this will take some doing</t>
  </si>
  <si>
    <t xml:space="preserve">For example see: </t>
  </si>
  <si>
    <t>Getting IRR in Excel</t>
  </si>
  <si>
    <t>Value-averaging investment plan</t>
  </si>
  <si>
    <t>Systematic investment plan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</si>
  <si>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If you see cells showing "NA". Please scroll down/up until you see the values corresponding to the input investment year</t>
    </r>
  </si>
  <si>
    <r>
      <t xml:space="preserve">Inputs </t>
    </r>
    <r>
      <rPr>
        <sz val="11"/>
        <color theme="1"/>
        <rFont val="Calibri"/>
        <family val="2"/>
        <scheme val="minor"/>
      </rPr>
      <t>(Fill only the green cells in column B)</t>
    </r>
  </si>
  <si>
    <t xml:space="preserve">The #DIV/0! error is seen for all input values with Excel 2007/2002!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</si>
</sst>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%"/>
    <numFmt numFmtId="165" formatCode="0.0%"/>
    <numFmt numFmtId="166" formatCode="#,##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Fill="1"/>
    <xf numFmtId="10" fontId="0" fillId="0" borderId="0" xfId="0" applyNumberFormat="1" applyFill="1"/>
    <xf numFmtId="10" fontId="0" fillId="0" borderId="0" xfId="1" applyNumberFormat="1" applyFont="1" applyFill="1"/>
    <xf numFmtId="9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  <xf numFmtId="3" fontId="0" fillId="0" borderId="0" xfId="1" applyNumberFormat="1" applyFont="1" applyAlignment="1">
      <alignment horizontal="center"/>
    </xf>
    <xf numFmtId="3" fontId="0" fillId="2" borderId="0" xfId="1" applyNumberFormat="1" applyFont="1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horizontal="center"/>
    </xf>
    <xf numFmtId="4" fontId="0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3" fontId="0" fillId="3" borderId="0" xfId="1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166" fontId="0" fillId="3" borderId="0" xfId="1" applyNumberFormat="1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/>
    <xf numFmtId="3" fontId="0" fillId="3" borderId="0" xfId="0" applyNumberFormat="1" applyFill="1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2" fontId="0" fillId="0" borderId="0" xfId="0" applyNumberFormat="1" applyFill="1"/>
    <xf numFmtId="9" fontId="0" fillId="0" borderId="0" xfId="0" applyNumberFormat="1" applyFill="1"/>
    <xf numFmtId="0" fontId="0" fillId="0" borderId="0" xfId="0" quotePrefix="1"/>
    <xf numFmtId="9" fontId="0" fillId="0" borderId="0" xfId="0" applyNumberFormat="1" applyFill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0" fillId="3" borderId="0" xfId="0" applyFill="1" applyBorder="1"/>
    <xf numFmtId="1" fontId="0" fillId="0" borderId="0" xfId="0" applyNumberFormat="1" applyFill="1"/>
    <xf numFmtId="3" fontId="0" fillId="0" borderId="1" xfId="0" applyNumberForma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0" fillId="0" borderId="4" xfId="0" applyFill="1" applyBorder="1"/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0" fontId="0" fillId="0" borderId="7" xfId="1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7" xfId="0" applyBorder="1"/>
    <xf numFmtId="9" fontId="0" fillId="3" borderId="9" xfId="0" applyNumberFormat="1" applyFill="1" applyBorder="1"/>
    <xf numFmtId="0" fontId="0" fillId="0" borderId="4" xfId="0" applyBorder="1"/>
    <xf numFmtId="0" fontId="0" fillId="0" borderId="18" xfId="0" applyBorder="1"/>
    <xf numFmtId="0" fontId="0" fillId="0" borderId="0" xfId="0" applyFill="1" applyBorder="1"/>
    <xf numFmtId="2" fontId="0" fillId="0" borderId="19" xfId="0" applyNumberFormat="1" applyBorder="1" applyAlignment="1">
      <alignment horizontal="center"/>
    </xf>
    <xf numFmtId="0" fontId="0" fillId="0" borderId="0" xfId="0" applyBorder="1"/>
    <xf numFmtId="0" fontId="0" fillId="0" borderId="20" xfId="0" applyBorder="1"/>
    <xf numFmtId="0" fontId="0" fillId="0" borderId="20" xfId="0" applyFill="1" applyBorder="1"/>
    <xf numFmtId="0" fontId="0" fillId="0" borderId="21" xfId="0" applyBorder="1"/>
    <xf numFmtId="0" fontId="3" fillId="0" borderId="21" xfId="2" applyBorder="1"/>
    <xf numFmtId="0" fontId="0" fillId="0" borderId="22" xfId="0" applyBorder="1"/>
    <xf numFmtId="0" fontId="0" fillId="4" borderId="1" xfId="0" applyFill="1" applyBorder="1" applyAlignment="1">
      <alignment horizontal="center"/>
    </xf>
    <xf numFmtId="9" fontId="0" fillId="4" borderId="11" xfId="0" applyNumberForma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3" borderId="16" xfId="0" applyFill="1" applyBorder="1"/>
    <xf numFmtId="0" fontId="0" fillId="0" borderId="1" xfId="0" applyFill="1" applyBorder="1" applyAlignment="1">
      <alignment horizontal="center"/>
    </xf>
    <xf numFmtId="0" fontId="0" fillId="0" borderId="14" xfId="0" applyFill="1" applyBorder="1"/>
    <xf numFmtId="0" fontId="0" fillId="0" borderId="15" xfId="0" applyBorder="1"/>
    <xf numFmtId="0" fontId="0" fillId="0" borderId="16" xfId="0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6"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tes.google.com/a/xlri.ac.in/profmohanty/spreadsheet-tricks-1/gettingirrinexce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415"/>
  <sheetViews>
    <sheetView tabSelected="1" workbookViewId="0">
      <selection activeCell="D11" sqref="D11"/>
    </sheetView>
  </sheetViews>
  <sheetFormatPr defaultRowHeight="14.4" x14ac:dyDescent="0.3"/>
  <cols>
    <col min="1" max="1" width="28.77734375" bestFit="1" customWidth="1"/>
    <col min="3" max="3" width="0.88671875" customWidth="1"/>
    <col min="4" max="4" width="6.6640625" customWidth="1"/>
    <col min="5" max="5" width="10.109375" customWidth="1"/>
    <col min="6" max="6" width="11.77734375" customWidth="1"/>
    <col min="7" max="7" width="10.77734375" customWidth="1"/>
    <col min="8" max="8" width="10.109375" bestFit="1" customWidth="1"/>
    <col min="9" max="9" width="9.21875" customWidth="1"/>
    <col min="17" max="26" width="0" style="1" hidden="1" customWidth="1"/>
    <col min="27" max="27" width="0" style="27" hidden="1" customWidth="1"/>
    <col min="28" max="28" width="8.6640625" style="2" hidden="1" customWidth="1"/>
    <col min="29" max="32" width="0" style="1" hidden="1" customWidth="1"/>
  </cols>
  <sheetData>
    <row r="1" spans="1:30" ht="15" thickBot="1" x14ac:dyDescent="0.35">
      <c r="A1" s="77" t="s">
        <v>47</v>
      </c>
      <c r="B1" s="78"/>
      <c r="C1" s="51"/>
      <c r="D1" s="71" t="s">
        <v>38</v>
      </c>
      <c r="E1" s="72"/>
      <c r="F1" s="72"/>
      <c r="G1" s="72"/>
      <c r="H1" s="72"/>
      <c r="I1" s="73"/>
      <c r="J1" s="28"/>
    </row>
    <row r="2" spans="1:30" x14ac:dyDescent="0.3">
      <c r="A2" s="50" t="s">
        <v>2</v>
      </c>
      <c r="B2" s="63">
        <v>0.15</v>
      </c>
      <c r="C2" s="32"/>
      <c r="D2" s="74" t="s">
        <v>27</v>
      </c>
      <c r="E2" s="75"/>
      <c r="F2" s="76"/>
      <c r="G2" s="41" t="s">
        <v>8</v>
      </c>
      <c r="H2" s="41" t="s">
        <v>30</v>
      </c>
      <c r="I2" s="42" t="s">
        <v>31</v>
      </c>
      <c r="J2" s="1"/>
    </row>
    <row r="3" spans="1:30" x14ac:dyDescent="0.3">
      <c r="A3" s="52" t="s">
        <v>3</v>
      </c>
      <c r="B3" s="62">
        <v>1000</v>
      </c>
      <c r="C3" s="32"/>
      <c r="D3" s="36"/>
      <c r="E3" s="21" t="s">
        <v>0</v>
      </c>
      <c r="F3" s="21" t="s">
        <v>1</v>
      </c>
      <c r="G3" s="21" t="s">
        <v>28</v>
      </c>
      <c r="H3" s="21" t="s">
        <v>29</v>
      </c>
      <c r="I3" s="37" t="s">
        <v>32</v>
      </c>
      <c r="J3" s="1"/>
    </row>
    <row r="4" spans="1:30" x14ac:dyDescent="0.3">
      <c r="A4" s="52" t="s">
        <v>36</v>
      </c>
      <c r="B4" s="62">
        <v>5000</v>
      </c>
      <c r="C4" s="32"/>
      <c r="D4" s="43" t="s">
        <v>15</v>
      </c>
      <c r="E4" s="46">
        <f>B2/12</f>
        <v>1.2499999999999999E-2</v>
      </c>
      <c r="F4" s="47">
        <f>12*E4</f>
        <v>0.15</v>
      </c>
      <c r="G4" s="48">
        <f>SUM('Sensex VIP vs SIP (full)'!AI10:AI405)</f>
        <v>18884010.077223755</v>
      </c>
      <c r="H4" s="48">
        <f>H5</f>
        <v>1560000</v>
      </c>
      <c r="I4" s="49" t="s">
        <v>34</v>
      </c>
      <c r="J4" s="1"/>
      <c r="S4" s="1">
        <f>SUM(S8:S40)</f>
        <v>1</v>
      </c>
    </row>
    <row r="5" spans="1:30" x14ac:dyDescent="0.3">
      <c r="A5" s="52" t="s">
        <v>5</v>
      </c>
      <c r="B5" s="62">
        <v>15000</v>
      </c>
      <c r="C5" s="32"/>
      <c r="D5" s="43" t="s">
        <v>12</v>
      </c>
      <c r="E5" s="31">
        <f>IRR('Sensex VIP vs SIP (full)'!AE10:AE405)</f>
        <v>1.3468086069973628E-2</v>
      </c>
      <c r="F5" s="35">
        <f>12*E5</f>
        <v>0.16161703283968354</v>
      </c>
      <c r="G5" s="34">
        <f>SUM('Sensex VIP vs SIP (full)'!AJ10:AJ405)</f>
        <v>23745471.688139439</v>
      </c>
      <c r="H5" s="34">
        <f>SUM('Sensex VIP vs SIP (full)'!AL10:AL405)</f>
        <v>1560000</v>
      </c>
      <c r="I5" s="38">
        <f>H5/SUM('Sensex VIP vs SIP (full)'!AG10:AG405)</f>
        <v>50.281464840043213</v>
      </c>
      <c r="J5" s="1"/>
      <c r="S5" s="1">
        <f>SUM(V8:V40)</f>
        <v>312</v>
      </c>
    </row>
    <row r="6" spans="1:30" ht="15" thickBot="1" x14ac:dyDescent="0.35">
      <c r="A6" s="53"/>
      <c r="B6" s="54"/>
      <c r="C6" s="32"/>
      <c r="D6" s="44" t="s">
        <v>9</v>
      </c>
      <c r="E6" s="45">
        <f>IRR('Sensex VIP vs SIP (full)'!AF10:AF405)</f>
        <v>1.4010816436739848E-2</v>
      </c>
      <c r="F6" s="39">
        <f>12*E6</f>
        <v>0.16812979724087818</v>
      </c>
      <c r="G6" s="40">
        <f>SUM('Sensex VIP vs SIP (full)'!AK10:AK405)</f>
        <v>22707887.617100224</v>
      </c>
      <c r="H6" s="40">
        <f>SUM('Sensex VIP vs SIP (full)'!AM10:AM405)</f>
        <v>1405667.8108168384</v>
      </c>
      <c r="I6" s="55">
        <f>H6/SUM('Sensex VIP vs SIP (full)'!AH1:AH405)</f>
        <v>47.375189786184031</v>
      </c>
      <c r="J6" s="1"/>
    </row>
    <row r="7" spans="1:30" x14ac:dyDescent="0.3">
      <c r="A7" s="52" t="s">
        <v>25</v>
      </c>
      <c r="B7" s="62">
        <v>1980</v>
      </c>
      <c r="C7" s="32"/>
      <c r="D7" s="56" t="s">
        <v>39</v>
      </c>
      <c r="E7" s="54"/>
      <c r="F7" s="54"/>
      <c r="G7" s="54"/>
      <c r="H7" s="54"/>
      <c r="I7" s="58"/>
      <c r="J7" s="1"/>
      <c r="Q7" s="1" t="s">
        <v>20</v>
      </c>
      <c r="R7" s="1" t="s">
        <v>21</v>
      </c>
      <c r="T7" s="1" t="s">
        <v>22</v>
      </c>
      <c r="U7" s="1" t="s">
        <v>22</v>
      </c>
    </row>
    <row r="8" spans="1:30" x14ac:dyDescent="0.3">
      <c r="A8" s="53"/>
      <c r="B8" s="54"/>
      <c r="C8" s="32"/>
      <c r="D8" s="56" t="s">
        <v>40</v>
      </c>
      <c r="E8" s="54"/>
      <c r="F8" s="54"/>
      <c r="G8" s="54"/>
      <c r="H8" s="54"/>
      <c r="I8" s="58"/>
      <c r="J8" s="1"/>
      <c r="Q8" s="1">
        <v>1980</v>
      </c>
      <c r="R8" s="1">
        <v>1</v>
      </c>
      <c r="S8" s="1">
        <f t="shared" ref="S8:S40" si="0">IF(Q8=start,R8,0)</f>
        <v>1</v>
      </c>
      <c r="T8" s="1">
        <v>1980</v>
      </c>
      <c r="U8" s="1">
        <f>R8+11</f>
        <v>12</v>
      </c>
      <c r="V8" s="1">
        <f t="shared" ref="V8:V40" si="1">IF(T8=end,U8,0)</f>
        <v>0</v>
      </c>
      <c r="X8" s="1">
        <v>1980</v>
      </c>
    </row>
    <row r="9" spans="1:30" x14ac:dyDescent="0.3">
      <c r="A9" s="52" t="s">
        <v>26</v>
      </c>
      <c r="B9" s="62">
        <v>2005</v>
      </c>
      <c r="C9" s="32"/>
      <c r="D9" s="56" t="s">
        <v>41</v>
      </c>
      <c r="E9" s="56"/>
      <c r="F9" s="56"/>
      <c r="G9" s="56"/>
      <c r="H9" s="56"/>
      <c r="I9" s="57"/>
      <c r="J9" s="1"/>
      <c r="Q9" s="1">
        <f>Q8+1</f>
        <v>1981</v>
      </c>
      <c r="R9" s="1">
        <f>R8+12</f>
        <v>13</v>
      </c>
      <c r="S9" s="1">
        <f t="shared" si="0"/>
        <v>0</v>
      </c>
      <c r="T9" s="1">
        <f>T8+1</f>
        <v>1981</v>
      </c>
      <c r="U9" s="1">
        <f>R9+11</f>
        <v>24</v>
      </c>
      <c r="V9" s="1">
        <f t="shared" si="1"/>
        <v>0</v>
      </c>
      <c r="X9" s="1">
        <f>X8+1</f>
        <v>1981</v>
      </c>
    </row>
    <row r="10" spans="1:30" ht="15" thickBot="1" x14ac:dyDescent="0.35">
      <c r="A10" s="53"/>
      <c r="B10" s="56"/>
      <c r="C10" s="32"/>
      <c r="D10" s="59" t="s">
        <v>42</v>
      </c>
      <c r="E10" s="59"/>
      <c r="F10" s="60" t="s">
        <v>43</v>
      </c>
      <c r="G10" s="59"/>
      <c r="H10" s="59"/>
      <c r="I10" s="61"/>
      <c r="J10" s="1"/>
      <c r="Q10" s="1">
        <f t="shared" ref="Q10:T24" si="2">Q9+1</f>
        <v>1982</v>
      </c>
      <c r="R10" s="1">
        <f t="shared" ref="R10:R24" si="3">R9+12</f>
        <v>25</v>
      </c>
      <c r="S10" s="1">
        <f t="shared" si="0"/>
        <v>0</v>
      </c>
      <c r="T10" s="1">
        <f t="shared" si="2"/>
        <v>1982</v>
      </c>
      <c r="U10" s="1">
        <f t="shared" ref="U10:U40" si="4">R10+11</f>
        <v>36</v>
      </c>
      <c r="V10" s="1">
        <f t="shared" si="1"/>
        <v>0</v>
      </c>
      <c r="X10" s="1">
        <f t="shared" ref="X10:X40" si="5">X9+1</f>
        <v>1982</v>
      </c>
      <c r="AC10" s="1">
        <v>0</v>
      </c>
      <c r="AD10" s="1">
        <v>10</v>
      </c>
    </row>
    <row r="11" spans="1:30" ht="15" thickBot="1" x14ac:dyDescent="0.35">
      <c r="A11" s="64" t="s">
        <v>37</v>
      </c>
      <c r="B11" s="65"/>
      <c r="C11" s="66"/>
      <c r="D11" s="68" t="s">
        <v>48</v>
      </c>
      <c r="E11" s="69"/>
      <c r="F11" s="69"/>
      <c r="G11" s="69"/>
      <c r="H11" s="69"/>
      <c r="I11" s="70"/>
      <c r="J11" s="1"/>
      <c r="Q11" s="1">
        <f t="shared" si="2"/>
        <v>1983</v>
      </c>
      <c r="R11" s="1">
        <f t="shared" si="3"/>
        <v>37</v>
      </c>
      <c r="S11" s="1">
        <f t="shared" si="0"/>
        <v>0</v>
      </c>
      <c r="T11" s="1">
        <f t="shared" si="2"/>
        <v>1983</v>
      </c>
      <c r="U11" s="1">
        <f t="shared" si="4"/>
        <v>48</v>
      </c>
      <c r="V11" s="1">
        <f t="shared" si="1"/>
        <v>0</v>
      </c>
      <c r="X11" s="1">
        <f t="shared" si="5"/>
        <v>1983</v>
      </c>
      <c r="AA11" s="27">
        <v>5</v>
      </c>
      <c r="AB11" s="3">
        <v>-2.3E-2</v>
      </c>
      <c r="AD11" s="1">
        <f>AD10*(1+AB11)</f>
        <v>9.77</v>
      </c>
    </row>
    <row r="12" spans="1:30" x14ac:dyDescent="0.3">
      <c r="C12" s="1"/>
      <c r="E12" s="1"/>
      <c r="F12" s="1"/>
      <c r="G12" s="1"/>
      <c r="H12" s="1"/>
      <c r="I12" s="1"/>
      <c r="J12" s="1"/>
      <c r="M12" s="4"/>
      <c r="Q12" s="1">
        <f t="shared" si="2"/>
        <v>1984</v>
      </c>
      <c r="R12" s="1">
        <f t="shared" si="3"/>
        <v>49</v>
      </c>
      <c r="S12" s="1">
        <f t="shared" si="0"/>
        <v>0</v>
      </c>
      <c r="T12" s="1">
        <f t="shared" si="2"/>
        <v>1984</v>
      </c>
      <c r="U12" s="1">
        <f t="shared" si="4"/>
        <v>60</v>
      </c>
      <c r="V12" s="1">
        <f t="shared" si="1"/>
        <v>0</v>
      </c>
      <c r="X12" s="1">
        <f t="shared" si="5"/>
        <v>1984</v>
      </c>
      <c r="AA12" s="27">
        <v>6</v>
      </c>
      <c r="AB12" s="3">
        <v>1.0999999999999999E-2</v>
      </c>
      <c r="AD12" s="1">
        <f>AD11*(1+AB12)</f>
        <v>9.8774699999999989</v>
      </c>
    </row>
    <row r="13" spans="1:30" x14ac:dyDescent="0.3">
      <c r="C13" s="1"/>
      <c r="E13" s="1"/>
      <c r="F13" s="1"/>
      <c r="G13" s="1"/>
      <c r="H13" s="1"/>
      <c r="I13" s="1"/>
      <c r="J13" s="1"/>
      <c r="Q13" s="1">
        <f t="shared" si="2"/>
        <v>1985</v>
      </c>
      <c r="R13" s="1">
        <f t="shared" si="3"/>
        <v>61</v>
      </c>
      <c r="S13" s="1">
        <f t="shared" si="0"/>
        <v>0</v>
      </c>
      <c r="T13" s="1">
        <f t="shared" si="2"/>
        <v>1985</v>
      </c>
      <c r="U13" s="1">
        <f t="shared" si="4"/>
        <v>72</v>
      </c>
      <c r="V13" s="1">
        <f t="shared" si="1"/>
        <v>0</v>
      </c>
      <c r="X13" s="1">
        <f t="shared" si="5"/>
        <v>1985</v>
      </c>
      <c r="AA13" s="27">
        <v>7</v>
      </c>
      <c r="AB13" s="3">
        <v>-7.5999999999999998E-2</v>
      </c>
      <c r="AD13" s="1">
        <f t="shared" ref="AD13:AD76" si="6">AD12*(1+AB13)</f>
        <v>9.1267822799999987</v>
      </c>
    </row>
    <row r="14" spans="1:30" x14ac:dyDescent="0.3">
      <c r="C14" s="1"/>
      <c r="Q14" s="1">
        <f t="shared" si="2"/>
        <v>1986</v>
      </c>
      <c r="R14" s="1">
        <f t="shared" si="3"/>
        <v>73</v>
      </c>
      <c r="S14" s="1">
        <f t="shared" si="0"/>
        <v>0</v>
      </c>
      <c r="T14" s="1">
        <f t="shared" si="2"/>
        <v>1986</v>
      </c>
      <c r="U14" s="1">
        <f t="shared" si="4"/>
        <v>84</v>
      </c>
      <c r="V14" s="1">
        <f t="shared" si="1"/>
        <v>0</v>
      </c>
      <c r="X14" s="1">
        <f t="shared" si="5"/>
        <v>1986</v>
      </c>
      <c r="AB14" s="3">
        <v>2E-3</v>
      </c>
      <c r="AD14" s="1">
        <f t="shared" si="6"/>
        <v>9.1450358445599988</v>
      </c>
    </row>
    <row r="15" spans="1:30" x14ac:dyDescent="0.3">
      <c r="C15" s="1"/>
      <c r="Q15" s="1">
        <f t="shared" si="2"/>
        <v>1987</v>
      </c>
      <c r="R15" s="1">
        <f t="shared" si="3"/>
        <v>85</v>
      </c>
      <c r="S15" s="1">
        <f t="shared" si="0"/>
        <v>0</v>
      </c>
      <c r="T15" s="1">
        <f t="shared" si="2"/>
        <v>1987</v>
      </c>
      <c r="U15" s="1">
        <f t="shared" si="4"/>
        <v>96</v>
      </c>
      <c r="V15" s="1">
        <f t="shared" si="1"/>
        <v>0</v>
      </c>
      <c r="X15" s="1">
        <f t="shared" si="5"/>
        <v>1987</v>
      </c>
      <c r="AB15" s="3">
        <v>0.03</v>
      </c>
      <c r="AD15" s="1">
        <f t="shared" si="6"/>
        <v>9.4193869198967999</v>
      </c>
    </row>
    <row r="16" spans="1:30" x14ac:dyDescent="0.3">
      <c r="C16" s="1"/>
      <c r="Q16" s="1">
        <f t="shared" si="2"/>
        <v>1988</v>
      </c>
      <c r="R16" s="1">
        <f t="shared" si="3"/>
        <v>97</v>
      </c>
      <c r="S16" s="1">
        <f t="shared" si="0"/>
        <v>0</v>
      </c>
      <c r="T16" s="1">
        <f t="shared" si="2"/>
        <v>1988</v>
      </c>
      <c r="U16" s="1">
        <f t="shared" si="4"/>
        <v>108</v>
      </c>
      <c r="V16" s="1">
        <f t="shared" si="1"/>
        <v>0</v>
      </c>
      <c r="X16" s="1">
        <f t="shared" si="5"/>
        <v>1988</v>
      </c>
      <c r="AB16" s="3">
        <v>3.5000000000000003E-2</v>
      </c>
      <c r="AD16" s="1">
        <f t="shared" si="6"/>
        <v>9.7490654620931867</v>
      </c>
    </row>
    <row r="17" spans="1:31" x14ac:dyDescent="0.3">
      <c r="C17" s="1"/>
      <c r="Q17" s="1">
        <f t="shared" si="2"/>
        <v>1989</v>
      </c>
      <c r="R17" s="1">
        <f t="shared" si="3"/>
        <v>109</v>
      </c>
      <c r="S17" s="1">
        <f t="shared" si="0"/>
        <v>0</v>
      </c>
      <c r="T17" s="1">
        <f t="shared" si="2"/>
        <v>1989</v>
      </c>
      <c r="U17" s="1">
        <f t="shared" si="4"/>
        <v>120</v>
      </c>
      <c r="V17" s="1">
        <f t="shared" si="1"/>
        <v>0</v>
      </c>
      <c r="X17" s="1">
        <f t="shared" si="5"/>
        <v>1989</v>
      </c>
      <c r="AB17" s="3">
        <v>-6.7000000000000004E-2</v>
      </c>
      <c r="AD17" s="1">
        <f t="shared" si="6"/>
        <v>9.0958780761329443</v>
      </c>
    </row>
    <row r="18" spans="1:31" x14ac:dyDescent="0.3">
      <c r="A18" s="29"/>
      <c r="C18" s="1"/>
      <c r="Q18" s="1">
        <f t="shared" si="2"/>
        <v>1990</v>
      </c>
      <c r="R18" s="1">
        <f t="shared" si="3"/>
        <v>121</v>
      </c>
      <c r="S18" s="1">
        <f t="shared" si="0"/>
        <v>0</v>
      </c>
      <c r="T18" s="1">
        <f t="shared" si="2"/>
        <v>1990</v>
      </c>
      <c r="U18" s="1">
        <f t="shared" si="4"/>
        <v>132</v>
      </c>
      <c r="V18" s="1">
        <f t="shared" si="1"/>
        <v>0</v>
      </c>
      <c r="X18" s="1">
        <f t="shared" si="5"/>
        <v>1990</v>
      </c>
      <c r="AB18" s="3">
        <v>2.7E-2</v>
      </c>
      <c r="AD18" s="1">
        <f t="shared" si="6"/>
        <v>9.3414667841885333</v>
      </c>
    </row>
    <row r="19" spans="1:31" x14ac:dyDescent="0.3">
      <c r="Q19" s="1">
        <f t="shared" si="2"/>
        <v>1991</v>
      </c>
      <c r="R19" s="1">
        <f t="shared" si="3"/>
        <v>133</v>
      </c>
      <c r="S19" s="1">
        <f t="shared" si="0"/>
        <v>0</v>
      </c>
      <c r="T19" s="1">
        <f t="shared" si="2"/>
        <v>1991</v>
      </c>
      <c r="U19" s="1">
        <f t="shared" si="4"/>
        <v>144</v>
      </c>
      <c r="V19" s="1">
        <f t="shared" si="1"/>
        <v>0</v>
      </c>
      <c r="X19" s="1">
        <f t="shared" si="5"/>
        <v>1991</v>
      </c>
      <c r="Z19" s="1">
        <v>1980</v>
      </c>
      <c r="AA19" s="27">
        <v>1</v>
      </c>
      <c r="AB19" s="3">
        <v>0.04</v>
      </c>
      <c r="AD19" s="1">
        <f t="shared" si="6"/>
        <v>9.7151254555560751</v>
      </c>
      <c r="AE19" s="1">
        <f t="shared" ref="AE19:AE82" si="7">IF(AND(AA19&gt;=startm,AA19&lt;=endm),AD19,"No")</f>
        <v>9.7151254555560751</v>
      </c>
    </row>
    <row r="20" spans="1:31" x14ac:dyDescent="0.3">
      <c r="Q20" s="1">
        <f t="shared" si="2"/>
        <v>1992</v>
      </c>
      <c r="R20" s="1">
        <f t="shared" si="3"/>
        <v>145</v>
      </c>
      <c r="S20" s="1">
        <f t="shared" si="0"/>
        <v>0</v>
      </c>
      <c r="T20" s="1">
        <f t="shared" si="2"/>
        <v>1992</v>
      </c>
      <c r="U20" s="1">
        <f t="shared" si="4"/>
        <v>156</v>
      </c>
      <c r="V20" s="1">
        <f t="shared" si="1"/>
        <v>0</v>
      </c>
      <c r="X20" s="1">
        <f t="shared" si="5"/>
        <v>1992</v>
      </c>
      <c r="AA20" s="27">
        <f>AA19+1</f>
        <v>2</v>
      </c>
      <c r="AB20" s="3">
        <v>3.7999999999999999E-2</v>
      </c>
      <c r="AD20" s="1">
        <f t="shared" si="6"/>
        <v>10.084300222867206</v>
      </c>
      <c r="AE20" s="1">
        <f t="shared" si="7"/>
        <v>10.084300222867206</v>
      </c>
    </row>
    <row r="21" spans="1:31" x14ac:dyDescent="0.3">
      <c r="Q21" s="1">
        <f t="shared" si="2"/>
        <v>1993</v>
      </c>
      <c r="R21" s="1">
        <f t="shared" si="3"/>
        <v>157</v>
      </c>
      <c r="S21" s="1">
        <f t="shared" si="0"/>
        <v>0</v>
      </c>
      <c r="T21" s="1">
        <f t="shared" si="2"/>
        <v>1993</v>
      </c>
      <c r="U21" s="1">
        <f t="shared" si="4"/>
        <v>168</v>
      </c>
      <c r="V21" s="1">
        <f t="shared" si="1"/>
        <v>0</v>
      </c>
      <c r="X21" s="1">
        <f t="shared" si="5"/>
        <v>1993</v>
      </c>
      <c r="AA21" s="27">
        <f t="shared" ref="AA21:AA84" si="8">AA20+1</f>
        <v>3</v>
      </c>
      <c r="AB21" s="3">
        <v>3.0000000000000001E-3</v>
      </c>
      <c r="AD21" s="1">
        <f t="shared" si="6"/>
        <v>10.114553123535806</v>
      </c>
      <c r="AE21" s="1">
        <f t="shared" si="7"/>
        <v>10.114553123535806</v>
      </c>
    </row>
    <row r="22" spans="1:31" x14ac:dyDescent="0.3">
      <c r="Q22" s="1">
        <f t="shared" si="2"/>
        <v>1994</v>
      </c>
      <c r="R22" s="1">
        <f t="shared" si="3"/>
        <v>169</v>
      </c>
      <c r="S22" s="1">
        <f t="shared" si="0"/>
        <v>0</v>
      </c>
      <c r="T22" s="1">
        <f t="shared" si="2"/>
        <v>1994</v>
      </c>
      <c r="U22" s="1">
        <f t="shared" si="4"/>
        <v>180</v>
      </c>
      <c r="V22" s="1">
        <f t="shared" si="1"/>
        <v>0</v>
      </c>
      <c r="X22" s="1">
        <f t="shared" si="5"/>
        <v>1994</v>
      </c>
      <c r="AA22" s="27">
        <f t="shared" si="8"/>
        <v>4</v>
      </c>
      <c r="AB22" s="3">
        <v>-0.01</v>
      </c>
      <c r="AD22" s="1">
        <f t="shared" si="6"/>
        <v>10.013407592300448</v>
      </c>
      <c r="AE22" s="1">
        <f t="shared" si="7"/>
        <v>10.013407592300448</v>
      </c>
    </row>
    <row r="23" spans="1:31" x14ac:dyDescent="0.3">
      <c r="Q23" s="1">
        <f t="shared" si="2"/>
        <v>1995</v>
      </c>
      <c r="R23" s="1">
        <f t="shared" si="3"/>
        <v>181</v>
      </c>
      <c r="S23" s="1">
        <f t="shared" si="0"/>
        <v>0</v>
      </c>
      <c r="T23" s="1">
        <f t="shared" si="2"/>
        <v>1995</v>
      </c>
      <c r="U23" s="1">
        <f t="shared" si="4"/>
        <v>192</v>
      </c>
      <c r="V23" s="1">
        <f t="shared" si="1"/>
        <v>0</v>
      </c>
      <c r="X23" s="1">
        <f t="shared" si="5"/>
        <v>1995</v>
      </c>
      <c r="AA23" s="27">
        <f t="shared" si="8"/>
        <v>5</v>
      </c>
      <c r="AB23" s="3">
        <v>-0.01</v>
      </c>
      <c r="AD23" s="1">
        <f t="shared" si="6"/>
        <v>9.9132735163774424</v>
      </c>
      <c r="AE23" s="1">
        <f t="shared" si="7"/>
        <v>9.9132735163774424</v>
      </c>
    </row>
    <row r="24" spans="1:31" x14ac:dyDescent="0.3">
      <c r="Q24" s="1">
        <f t="shared" si="2"/>
        <v>1996</v>
      </c>
      <c r="R24" s="1">
        <f t="shared" si="3"/>
        <v>193</v>
      </c>
      <c r="S24" s="1">
        <f t="shared" si="0"/>
        <v>0</v>
      </c>
      <c r="T24" s="1">
        <f t="shared" si="2"/>
        <v>1996</v>
      </c>
      <c r="U24" s="1">
        <f t="shared" si="4"/>
        <v>204</v>
      </c>
      <c r="V24" s="1">
        <f t="shared" si="1"/>
        <v>0</v>
      </c>
      <c r="X24" s="1">
        <f t="shared" si="5"/>
        <v>1996</v>
      </c>
      <c r="AA24" s="27">
        <f t="shared" si="8"/>
        <v>6</v>
      </c>
      <c r="AB24" s="3">
        <v>-0.03</v>
      </c>
      <c r="AD24" s="1">
        <f t="shared" si="6"/>
        <v>9.6158753108861195</v>
      </c>
      <c r="AE24" s="1">
        <f t="shared" si="7"/>
        <v>9.6158753108861195</v>
      </c>
    </row>
    <row r="25" spans="1:31" x14ac:dyDescent="0.3">
      <c r="Q25" s="1">
        <f t="shared" ref="Q25:T37" si="9">Q24+1</f>
        <v>1997</v>
      </c>
      <c r="R25" s="1">
        <f t="shared" ref="R25:R37" si="10">R24+12</f>
        <v>205</v>
      </c>
      <c r="S25" s="1">
        <f t="shared" si="0"/>
        <v>0</v>
      </c>
      <c r="T25" s="1">
        <f t="shared" si="9"/>
        <v>1997</v>
      </c>
      <c r="U25" s="1">
        <f t="shared" si="4"/>
        <v>216</v>
      </c>
      <c r="V25" s="1">
        <f t="shared" si="1"/>
        <v>0</v>
      </c>
      <c r="X25" s="1">
        <f t="shared" si="5"/>
        <v>1997</v>
      </c>
      <c r="AA25" s="27">
        <f t="shared" si="8"/>
        <v>7</v>
      </c>
      <c r="AB25" s="3">
        <v>5.2999999999999999E-2</v>
      </c>
      <c r="AD25" s="1">
        <f t="shared" si="6"/>
        <v>10.125516702363083</v>
      </c>
      <c r="AE25" s="1">
        <f t="shared" si="7"/>
        <v>10.125516702363083</v>
      </c>
    </row>
    <row r="26" spans="1:31" x14ac:dyDescent="0.3">
      <c r="Q26" s="1">
        <f t="shared" si="9"/>
        <v>1998</v>
      </c>
      <c r="R26" s="1">
        <f t="shared" si="10"/>
        <v>217</v>
      </c>
      <c r="S26" s="1">
        <f t="shared" si="0"/>
        <v>0</v>
      </c>
      <c r="T26" s="1">
        <f t="shared" si="9"/>
        <v>1998</v>
      </c>
      <c r="U26" s="1">
        <f t="shared" si="4"/>
        <v>228</v>
      </c>
      <c r="V26" s="1">
        <f t="shared" si="1"/>
        <v>0</v>
      </c>
      <c r="X26" s="1">
        <f t="shared" si="5"/>
        <v>1998</v>
      </c>
      <c r="AA26" s="27">
        <f t="shared" si="8"/>
        <v>8</v>
      </c>
      <c r="AB26" s="3">
        <v>9.4E-2</v>
      </c>
      <c r="AD26" s="1">
        <f t="shared" si="6"/>
        <v>11.077315272385214</v>
      </c>
      <c r="AE26" s="1">
        <f t="shared" si="7"/>
        <v>11.077315272385214</v>
      </c>
    </row>
    <row r="27" spans="1:31" x14ac:dyDescent="0.3">
      <c r="Q27" s="1">
        <f t="shared" si="9"/>
        <v>1999</v>
      </c>
      <c r="R27" s="1">
        <f t="shared" si="10"/>
        <v>229</v>
      </c>
      <c r="S27" s="1">
        <f t="shared" si="0"/>
        <v>0</v>
      </c>
      <c r="T27" s="1">
        <f t="shared" si="9"/>
        <v>1999</v>
      </c>
      <c r="U27" s="1">
        <f t="shared" si="4"/>
        <v>240</v>
      </c>
      <c r="V27" s="1">
        <f t="shared" si="1"/>
        <v>0</v>
      </c>
      <c r="X27" s="1">
        <f t="shared" si="5"/>
        <v>1999</v>
      </c>
      <c r="AA27" s="27">
        <f t="shared" si="8"/>
        <v>9</v>
      </c>
      <c r="AB27" s="3">
        <v>-4.4999999999999998E-2</v>
      </c>
      <c r="AD27" s="1">
        <f t="shared" si="6"/>
        <v>10.578836085127879</v>
      </c>
      <c r="AE27" s="1">
        <f t="shared" si="7"/>
        <v>10.578836085127879</v>
      </c>
    </row>
    <row r="28" spans="1:31" x14ac:dyDescent="0.3">
      <c r="Q28" s="1">
        <f t="shared" si="9"/>
        <v>2000</v>
      </c>
      <c r="R28" s="1">
        <f t="shared" si="10"/>
        <v>241</v>
      </c>
      <c r="S28" s="1">
        <f t="shared" si="0"/>
        <v>0</v>
      </c>
      <c r="T28" s="1">
        <f t="shared" si="9"/>
        <v>2000</v>
      </c>
      <c r="U28" s="1">
        <f t="shared" si="4"/>
        <v>252</v>
      </c>
      <c r="V28" s="1">
        <f t="shared" si="1"/>
        <v>0</v>
      </c>
      <c r="X28" s="1">
        <f t="shared" si="5"/>
        <v>2000</v>
      </c>
      <c r="AA28" s="27">
        <f t="shared" si="8"/>
        <v>10</v>
      </c>
      <c r="AB28" s="3">
        <v>-2.5999999999999999E-2</v>
      </c>
      <c r="AD28" s="1">
        <f t="shared" si="6"/>
        <v>10.303786346914555</v>
      </c>
      <c r="AE28" s="1">
        <f t="shared" si="7"/>
        <v>10.303786346914555</v>
      </c>
    </row>
    <row r="29" spans="1:31" x14ac:dyDescent="0.3">
      <c r="Q29" s="1">
        <f t="shared" si="9"/>
        <v>2001</v>
      </c>
      <c r="R29" s="1">
        <f t="shared" si="10"/>
        <v>253</v>
      </c>
      <c r="S29" s="1">
        <f t="shared" si="0"/>
        <v>0</v>
      </c>
      <c r="T29" s="1">
        <f t="shared" si="9"/>
        <v>2001</v>
      </c>
      <c r="U29" s="1">
        <f t="shared" si="4"/>
        <v>264</v>
      </c>
      <c r="V29" s="1">
        <f t="shared" si="1"/>
        <v>0</v>
      </c>
      <c r="X29" s="1">
        <f t="shared" si="5"/>
        <v>2001</v>
      </c>
      <c r="AA29" s="27">
        <f t="shared" si="8"/>
        <v>11</v>
      </c>
      <c r="AB29" s="3">
        <v>7.0000000000000007E-2</v>
      </c>
      <c r="AD29" s="1">
        <f t="shared" si="6"/>
        <v>11.025051391198573</v>
      </c>
      <c r="AE29" s="1">
        <f t="shared" si="7"/>
        <v>11.025051391198573</v>
      </c>
    </row>
    <row r="30" spans="1:31" x14ac:dyDescent="0.3">
      <c r="Q30" s="1">
        <f t="shared" si="9"/>
        <v>2002</v>
      </c>
      <c r="R30" s="1">
        <f t="shared" si="10"/>
        <v>265</v>
      </c>
      <c r="S30" s="1">
        <f t="shared" si="0"/>
        <v>0</v>
      </c>
      <c r="T30" s="1">
        <f t="shared" si="9"/>
        <v>2002</v>
      </c>
      <c r="U30" s="1">
        <f t="shared" si="4"/>
        <v>276</v>
      </c>
      <c r="V30" s="1">
        <f t="shared" si="1"/>
        <v>0</v>
      </c>
      <c r="X30" s="1">
        <f t="shared" si="5"/>
        <v>2002</v>
      </c>
      <c r="AA30" s="27">
        <f t="shared" si="8"/>
        <v>12</v>
      </c>
      <c r="AB30" s="3">
        <v>5.8000000000000003E-2</v>
      </c>
      <c r="AD30" s="1">
        <f t="shared" si="6"/>
        <v>11.664504371888091</v>
      </c>
      <c r="AE30" s="1">
        <f t="shared" si="7"/>
        <v>11.664504371888091</v>
      </c>
    </row>
    <row r="31" spans="1:31" x14ac:dyDescent="0.3">
      <c r="Q31" s="1">
        <f t="shared" si="9"/>
        <v>2003</v>
      </c>
      <c r="R31" s="1">
        <f t="shared" si="10"/>
        <v>277</v>
      </c>
      <c r="S31" s="1">
        <f t="shared" si="0"/>
        <v>0</v>
      </c>
      <c r="T31" s="1">
        <f t="shared" si="9"/>
        <v>2003</v>
      </c>
      <c r="U31" s="1">
        <f t="shared" si="4"/>
        <v>288</v>
      </c>
      <c r="V31" s="1">
        <f t="shared" si="1"/>
        <v>0</v>
      </c>
      <c r="X31" s="1">
        <f t="shared" si="5"/>
        <v>2003</v>
      </c>
      <c r="Z31" s="1">
        <f>Z19+1</f>
        <v>1981</v>
      </c>
      <c r="AA31" s="27">
        <f t="shared" si="8"/>
        <v>13</v>
      </c>
      <c r="AB31" s="3">
        <v>-1.0999999999999999E-2</v>
      </c>
      <c r="AD31" s="1">
        <f t="shared" si="6"/>
        <v>11.536194823797322</v>
      </c>
      <c r="AE31" s="1">
        <f t="shared" si="7"/>
        <v>11.536194823797322</v>
      </c>
    </row>
    <row r="32" spans="1:31" x14ac:dyDescent="0.3">
      <c r="Q32" s="1">
        <f t="shared" si="9"/>
        <v>2004</v>
      </c>
      <c r="R32" s="1">
        <f t="shared" si="10"/>
        <v>289</v>
      </c>
      <c r="S32" s="1">
        <f t="shared" si="0"/>
        <v>0</v>
      </c>
      <c r="T32" s="1">
        <f t="shared" si="9"/>
        <v>2004</v>
      </c>
      <c r="U32" s="1">
        <f t="shared" si="4"/>
        <v>300</v>
      </c>
      <c r="V32" s="1">
        <f t="shared" si="1"/>
        <v>0</v>
      </c>
      <c r="X32" s="1">
        <f t="shared" si="5"/>
        <v>2004</v>
      </c>
      <c r="AA32" s="27">
        <f t="shared" si="8"/>
        <v>14</v>
      </c>
      <c r="AB32" s="3">
        <v>8.1000000000000003E-2</v>
      </c>
      <c r="AD32" s="1">
        <f t="shared" si="6"/>
        <v>12.470626604524904</v>
      </c>
      <c r="AE32" s="1">
        <f t="shared" si="7"/>
        <v>12.470626604524904</v>
      </c>
    </row>
    <row r="33" spans="17:31" x14ac:dyDescent="0.3">
      <c r="Q33" s="1">
        <f t="shared" si="9"/>
        <v>2005</v>
      </c>
      <c r="R33" s="1">
        <f t="shared" si="10"/>
        <v>301</v>
      </c>
      <c r="S33" s="1">
        <f t="shared" si="0"/>
        <v>0</v>
      </c>
      <c r="T33" s="1">
        <f t="shared" si="9"/>
        <v>2005</v>
      </c>
      <c r="U33" s="1">
        <f t="shared" si="4"/>
        <v>312</v>
      </c>
      <c r="V33" s="1">
        <f t="shared" si="1"/>
        <v>312</v>
      </c>
      <c r="X33" s="1">
        <f t="shared" si="5"/>
        <v>2005</v>
      </c>
      <c r="AA33" s="27">
        <f t="shared" si="8"/>
        <v>15</v>
      </c>
      <c r="AB33" s="3">
        <v>9.4E-2</v>
      </c>
      <c r="AD33" s="1">
        <f t="shared" si="6"/>
        <v>13.642865505350246</v>
      </c>
      <c r="AE33" s="1">
        <f t="shared" si="7"/>
        <v>13.642865505350246</v>
      </c>
    </row>
    <row r="34" spans="17:31" x14ac:dyDescent="0.3">
      <c r="Q34" s="1">
        <f t="shared" si="9"/>
        <v>2006</v>
      </c>
      <c r="R34" s="1">
        <f t="shared" si="10"/>
        <v>313</v>
      </c>
      <c r="S34" s="1">
        <f t="shared" si="0"/>
        <v>0</v>
      </c>
      <c r="T34" s="1">
        <f t="shared" si="9"/>
        <v>2006</v>
      </c>
      <c r="U34" s="1">
        <f t="shared" si="4"/>
        <v>324</v>
      </c>
      <c r="V34" s="1">
        <f t="shared" si="1"/>
        <v>0</v>
      </c>
      <c r="X34" s="1">
        <f t="shared" si="5"/>
        <v>2006</v>
      </c>
      <c r="AA34" s="27">
        <f t="shared" si="8"/>
        <v>16</v>
      </c>
      <c r="AB34" s="3">
        <v>7.3999999999999996E-2</v>
      </c>
      <c r="AD34" s="1">
        <f t="shared" si="6"/>
        <v>14.652437552746164</v>
      </c>
      <c r="AE34" s="1">
        <f t="shared" si="7"/>
        <v>14.652437552746164</v>
      </c>
    </row>
    <row r="35" spans="17:31" x14ac:dyDescent="0.3">
      <c r="Q35" s="1">
        <f t="shared" si="9"/>
        <v>2007</v>
      </c>
      <c r="R35" s="1">
        <f t="shared" si="10"/>
        <v>325</v>
      </c>
      <c r="S35" s="1">
        <f t="shared" si="0"/>
        <v>0</v>
      </c>
      <c r="T35" s="1">
        <f t="shared" si="9"/>
        <v>2007</v>
      </c>
      <c r="U35" s="1">
        <f t="shared" si="4"/>
        <v>336</v>
      </c>
      <c r="V35" s="1">
        <f t="shared" si="1"/>
        <v>0</v>
      </c>
      <c r="X35" s="1">
        <f t="shared" si="5"/>
        <v>2007</v>
      </c>
      <c r="AA35" s="27">
        <f t="shared" si="8"/>
        <v>17</v>
      </c>
      <c r="AB35" s="3">
        <v>-0.05</v>
      </c>
      <c r="AD35" s="1">
        <f t="shared" si="6"/>
        <v>13.919815675108856</v>
      </c>
      <c r="AE35" s="1">
        <f t="shared" si="7"/>
        <v>13.919815675108856</v>
      </c>
    </row>
    <row r="36" spans="17:31" x14ac:dyDescent="0.3">
      <c r="Q36" s="1">
        <f t="shared" si="9"/>
        <v>2008</v>
      </c>
      <c r="R36" s="1">
        <f t="shared" si="10"/>
        <v>337</v>
      </c>
      <c r="S36" s="1">
        <f t="shared" si="0"/>
        <v>0</v>
      </c>
      <c r="T36" s="1">
        <f t="shared" si="9"/>
        <v>2008</v>
      </c>
      <c r="U36" s="1">
        <f t="shared" si="4"/>
        <v>348</v>
      </c>
      <c r="V36" s="1">
        <f t="shared" si="1"/>
        <v>0</v>
      </c>
      <c r="X36" s="1">
        <f t="shared" si="5"/>
        <v>2008</v>
      </c>
      <c r="AA36" s="27">
        <f t="shared" si="8"/>
        <v>18</v>
      </c>
      <c r="AB36" s="3">
        <v>0.19500000000000001</v>
      </c>
      <c r="AD36" s="1">
        <f t="shared" si="6"/>
        <v>16.634179731755083</v>
      </c>
      <c r="AE36" s="1">
        <f t="shared" si="7"/>
        <v>16.634179731755083</v>
      </c>
    </row>
    <row r="37" spans="17:31" x14ac:dyDescent="0.3">
      <c r="Q37" s="1">
        <f t="shared" si="9"/>
        <v>2009</v>
      </c>
      <c r="R37" s="1">
        <f t="shared" si="10"/>
        <v>349</v>
      </c>
      <c r="S37" s="1">
        <f t="shared" si="0"/>
        <v>0</v>
      </c>
      <c r="T37" s="1">
        <f t="shared" si="9"/>
        <v>2009</v>
      </c>
      <c r="U37" s="1">
        <f t="shared" si="4"/>
        <v>360</v>
      </c>
      <c r="V37" s="1">
        <f t="shared" si="1"/>
        <v>0</v>
      </c>
      <c r="X37" s="1">
        <f t="shared" si="5"/>
        <v>2009</v>
      </c>
      <c r="AA37" s="27">
        <f t="shared" si="8"/>
        <v>19</v>
      </c>
      <c r="AB37" s="3">
        <v>-1.7000000000000001E-2</v>
      </c>
      <c r="AD37" s="1">
        <f t="shared" si="6"/>
        <v>16.351398676315245</v>
      </c>
      <c r="AE37" s="1">
        <f t="shared" si="7"/>
        <v>16.351398676315245</v>
      </c>
    </row>
    <row r="38" spans="17:31" x14ac:dyDescent="0.3">
      <c r="Q38" s="1">
        <f>Q37+1</f>
        <v>2010</v>
      </c>
      <c r="R38" s="1">
        <f>R37+12</f>
        <v>361</v>
      </c>
      <c r="S38" s="1">
        <f t="shared" si="0"/>
        <v>0</v>
      </c>
      <c r="T38" s="1">
        <f>T37+1</f>
        <v>2010</v>
      </c>
      <c r="U38" s="1">
        <f t="shared" si="4"/>
        <v>372</v>
      </c>
      <c r="V38" s="1">
        <f t="shared" si="1"/>
        <v>0</v>
      </c>
      <c r="X38" s="1">
        <f t="shared" si="5"/>
        <v>2010</v>
      </c>
      <c r="AA38" s="27">
        <f t="shared" si="8"/>
        <v>20</v>
      </c>
      <c r="AB38" s="3">
        <v>-7.0000000000000007E-2</v>
      </c>
      <c r="AD38" s="1">
        <f t="shared" si="6"/>
        <v>15.206800768973178</v>
      </c>
      <c r="AE38" s="1">
        <f t="shared" si="7"/>
        <v>15.206800768973178</v>
      </c>
    </row>
    <row r="39" spans="17:31" x14ac:dyDescent="0.3">
      <c r="Q39" s="1">
        <f>Q38+1</f>
        <v>2011</v>
      </c>
      <c r="R39" s="1">
        <f>R38+12</f>
        <v>373</v>
      </c>
      <c r="S39" s="1">
        <f t="shared" si="0"/>
        <v>0</v>
      </c>
      <c r="T39" s="1">
        <f t="shared" ref="T39:T40" si="11">T38+1</f>
        <v>2011</v>
      </c>
      <c r="U39" s="1">
        <f t="shared" si="4"/>
        <v>384</v>
      </c>
      <c r="V39" s="1">
        <f t="shared" si="1"/>
        <v>0</v>
      </c>
      <c r="X39" s="1">
        <f t="shared" si="5"/>
        <v>2011</v>
      </c>
      <c r="AA39" s="27">
        <f t="shared" si="8"/>
        <v>21</v>
      </c>
      <c r="AB39" s="3">
        <v>6.2E-2</v>
      </c>
      <c r="AD39" s="1">
        <f t="shared" si="6"/>
        <v>16.149622416649517</v>
      </c>
      <c r="AE39" s="1">
        <f t="shared" si="7"/>
        <v>16.149622416649517</v>
      </c>
    </row>
    <row r="40" spans="17:31" x14ac:dyDescent="0.3">
      <c r="Q40" s="1">
        <f>Q39+1</f>
        <v>2012</v>
      </c>
      <c r="R40" s="1">
        <f>R39+12</f>
        <v>385</v>
      </c>
      <c r="S40" s="1">
        <f t="shared" si="0"/>
        <v>0</v>
      </c>
      <c r="T40" s="1">
        <f t="shared" si="11"/>
        <v>2012</v>
      </c>
      <c r="U40" s="1">
        <f t="shared" si="4"/>
        <v>396</v>
      </c>
      <c r="V40" s="1">
        <f t="shared" si="1"/>
        <v>0</v>
      </c>
      <c r="X40" s="1">
        <f t="shared" si="5"/>
        <v>2012</v>
      </c>
      <c r="AA40" s="27">
        <f t="shared" si="8"/>
        <v>22</v>
      </c>
      <c r="AB40" s="3">
        <v>1.4999999999999999E-2</v>
      </c>
      <c r="AD40" s="1">
        <f t="shared" si="6"/>
        <v>16.391866752899258</v>
      </c>
      <c r="AE40" s="1">
        <f t="shared" si="7"/>
        <v>16.391866752899258</v>
      </c>
    </row>
    <row r="41" spans="17:31" x14ac:dyDescent="0.3">
      <c r="AA41" s="27">
        <f t="shared" si="8"/>
        <v>23</v>
      </c>
      <c r="AB41" s="3">
        <v>0.03</v>
      </c>
      <c r="AD41" s="1">
        <f t="shared" si="6"/>
        <v>16.883622755486236</v>
      </c>
      <c r="AE41" s="1">
        <f t="shared" si="7"/>
        <v>16.883622755486236</v>
      </c>
    </row>
    <row r="42" spans="17:31" x14ac:dyDescent="0.3">
      <c r="AA42" s="27">
        <f t="shared" si="8"/>
        <v>24</v>
      </c>
      <c r="AB42" s="3">
        <v>6.0999999999999999E-2</v>
      </c>
      <c r="AD42" s="1">
        <f t="shared" si="6"/>
        <v>17.913523743570895</v>
      </c>
      <c r="AE42" s="1">
        <f t="shared" si="7"/>
        <v>17.913523743570895</v>
      </c>
    </row>
    <row r="43" spans="17:31" x14ac:dyDescent="0.3">
      <c r="Z43" s="1">
        <f>Z31+1</f>
        <v>1982</v>
      </c>
      <c r="AA43" s="27">
        <f t="shared" si="8"/>
        <v>25</v>
      </c>
      <c r="AB43" s="3">
        <v>-3.4000000000000002E-2</v>
      </c>
      <c r="AD43" s="1">
        <f t="shared" si="6"/>
        <v>17.304463936289483</v>
      </c>
      <c r="AE43" s="1">
        <f t="shared" si="7"/>
        <v>17.304463936289483</v>
      </c>
    </row>
    <row r="44" spans="17:31" x14ac:dyDescent="0.3">
      <c r="AA44" s="27">
        <f t="shared" si="8"/>
        <v>26</v>
      </c>
      <c r="AB44" s="3">
        <v>3.6999999999999998E-2</v>
      </c>
      <c r="AD44" s="1">
        <f t="shared" si="6"/>
        <v>17.944729101932193</v>
      </c>
      <c r="AE44" s="1">
        <f t="shared" si="7"/>
        <v>17.944729101932193</v>
      </c>
    </row>
    <row r="45" spans="17:31" x14ac:dyDescent="0.3">
      <c r="AA45" s="27">
        <f t="shared" si="8"/>
        <v>27</v>
      </c>
      <c r="AB45" s="3">
        <v>-4.4999999999999998E-2</v>
      </c>
      <c r="AD45" s="1">
        <f t="shared" si="6"/>
        <v>17.137216292345244</v>
      </c>
      <c r="AE45" s="1">
        <f t="shared" si="7"/>
        <v>17.137216292345244</v>
      </c>
    </row>
    <row r="46" spans="17:31" x14ac:dyDescent="0.3">
      <c r="AA46" s="27">
        <f t="shared" si="8"/>
        <v>28</v>
      </c>
      <c r="AB46" s="3">
        <v>3.7999999999999999E-2</v>
      </c>
      <c r="AD46" s="1">
        <f t="shared" si="6"/>
        <v>17.788430511454365</v>
      </c>
      <c r="AE46" s="1">
        <f t="shared" si="7"/>
        <v>17.788430511454365</v>
      </c>
    </row>
    <row r="47" spans="17:31" x14ac:dyDescent="0.3">
      <c r="AA47" s="27">
        <f t="shared" si="8"/>
        <v>29</v>
      </c>
      <c r="AB47" s="3">
        <v>1.2999999999999999E-2</v>
      </c>
      <c r="AD47" s="1">
        <f t="shared" si="6"/>
        <v>18.01968010810327</v>
      </c>
      <c r="AE47" s="1">
        <f t="shared" si="7"/>
        <v>18.01968010810327</v>
      </c>
    </row>
    <row r="48" spans="17:31" x14ac:dyDescent="0.3">
      <c r="AA48" s="27">
        <f t="shared" si="8"/>
        <v>30</v>
      </c>
      <c r="AB48" s="3">
        <v>-7.0000000000000007E-2</v>
      </c>
      <c r="AD48" s="1">
        <f t="shared" si="6"/>
        <v>16.75830250053604</v>
      </c>
      <c r="AE48" s="1">
        <f t="shared" si="7"/>
        <v>16.75830250053604</v>
      </c>
    </row>
    <row r="49" spans="26:31" x14ac:dyDescent="0.3">
      <c r="AA49" s="27">
        <f t="shared" si="8"/>
        <v>31</v>
      </c>
      <c r="AB49" s="3">
        <v>1.6E-2</v>
      </c>
      <c r="AD49" s="1">
        <f t="shared" si="6"/>
        <v>17.026435340544616</v>
      </c>
      <c r="AE49" s="1">
        <f t="shared" si="7"/>
        <v>17.026435340544616</v>
      </c>
    </row>
    <row r="50" spans="26:31" x14ac:dyDescent="0.3">
      <c r="AA50" s="27">
        <f t="shared" si="8"/>
        <v>32</v>
      </c>
      <c r="AB50" s="3">
        <v>-0.01</v>
      </c>
      <c r="AD50" s="1">
        <f t="shared" si="6"/>
        <v>16.856170987139169</v>
      </c>
      <c r="AE50" s="1">
        <f t="shared" si="7"/>
        <v>16.856170987139169</v>
      </c>
    </row>
    <row r="51" spans="26:31" x14ac:dyDescent="0.3">
      <c r="AA51" s="27">
        <f t="shared" si="8"/>
        <v>33</v>
      </c>
      <c r="AB51" s="3">
        <v>6.6000000000000003E-2</v>
      </c>
      <c r="AD51" s="1">
        <f t="shared" si="6"/>
        <v>17.968678272290354</v>
      </c>
      <c r="AE51" s="1">
        <f t="shared" si="7"/>
        <v>17.968678272290354</v>
      </c>
    </row>
    <row r="52" spans="26:31" x14ac:dyDescent="0.3">
      <c r="AA52" s="27">
        <f t="shared" si="8"/>
        <v>34</v>
      </c>
      <c r="AB52" s="3">
        <v>-2.7E-2</v>
      </c>
      <c r="AD52" s="1">
        <f t="shared" si="6"/>
        <v>17.483523958938516</v>
      </c>
      <c r="AE52" s="1">
        <f t="shared" si="7"/>
        <v>17.483523958938516</v>
      </c>
    </row>
    <row r="53" spans="26:31" x14ac:dyDescent="0.3">
      <c r="AA53" s="27">
        <f t="shared" si="8"/>
        <v>35</v>
      </c>
      <c r="AB53" s="3">
        <v>2.5999999999999999E-2</v>
      </c>
      <c r="AD53" s="1">
        <f t="shared" si="6"/>
        <v>17.938095581870918</v>
      </c>
      <c r="AE53" s="1">
        <f t="shared" si="7"/>
        <v>17.938095581870918</v>
      </c>
    </row>
    <row r="54" spans="26:31" x14ac:dyDescent="0.3">
      <c r="AA54" s="27">
        <f t="shared" si="8"/>
        <v>36</v>
      </c>
      <c r="AB54" s="3">
        <v>3.4000000000000002E-2</v>
      </c>
      <c r="AD54" s="1">
        <f t="shared" si="6"/>
        <v>18.547990831654531</v>
      </c>
      <c r="AE54" s="1">
        <f t="shared" si="7"/>
        <v>18.547990831654531</v>
      </c>
    </row>
    <row r="55" spans="26:31" x14ac:dyDescent="0.3">
      <c r="Z55" s="1">
        <f>Z43+1</f>
        <v>1983</v>
      </c>
      <c r="AA55" s="27">
        <f t="shared" si="8"/>
        <v>37</v>
      </c>
      <c r="AB55" s="3">
        <v>-0.06</v>
      </c>
      <c r="AD55" s="1">
        <f t="shared" si="6"/>
        <v>17.435111381755259</v>
      </c>
      <c r="AE55" s="1">
        <f t="shared" si="7"/>
        <v>17.435111381755259</v>
      </c>
    </row>
    <row r="56" spans="26:31" x14ac:dyDescent="0.3">
      <c r="AA56" s="27">
        <f t="shared" si="8"/>
        <v>38</v>
      </c>
      <c r="AB56" s="3">
        <v>-1.2999999999999999E-2</v>
      </c>
      <c r="AD56" s="1">
        <f t="shared" si="6"/>
        <v>17.208454933792442</v>
      </c>
      <c r="AE56" s="1">
        <f t="shared" si="7"/>
        <v>17.208454933792442</v>
      </c>
    </row>
    <row r="57" spans="26:31" x14ac:dyDescent="0.3">
      <c r="AA57" s="27">
        <f t="shared" si="8"/>
        <v>39</v>
      </c>
      <c r="AB57" s="3">
        <v>-3.3000000000000002E-2</v>
      </c>
      <c r="AD57" s="1">
        <f t="shared" si="6"/>
        <v>16.640575920977291</v>
      </c>
      <c r="AE57" s="1">
        <f t="shared" si="7"/>
        <v>16.640575920977291</v>
      </c>
    </row>
    <row r="58" spans="26:31" x14ac:dyDescent="0.3">
      <c r="AA58" s="27">
        <f t="shared" si="8"/>
        <v>40</v>
      </c>
      <c r="AB58" s="3">
        <v>1.2999999999999999E-2</v>
      </c>
      <c r="AD58" s="1">
        <f t="shared" si="6"/>
        <v>16.856903407949993</v>
      </c>
      <c r="AE58" s="1">
        <f t="shared" si="7"/>
        <v>16.856903407949993</v>
      </c>
    </row>
    <row r="59" spans="26:31" x14ac:dyDescent="0.3">
      <c r="AA59" s="27">
        <f t="shared" si="8"/>
        <v>41</v>
      </c>
      <c r="AB59" s="3">
        <v>0.109</v>
      </c>
      <c r="AD59" s="1">
        <f t="shared" si="6"/>
        <v>18.694305879416543</v>
      </c>
      <c r="AE59" s="1">
        <f t="shared" si="7"/>
        <v>18.694305879416543</v>
      </c>
    </row>
    <row r="60" spans="26:31" x14ac:dyDescent="0.3">
      <c r="AA60" s="27">
        <f t="shared" si="8"/>
        <v>42</v>
      </c>
      <c r="AB60" s="3">
        <v>0</v>
      </c>
      <c r="AD60" s="1">
        <f t="shared" si="6"/>
        <v>18.694305879416543</v>
      </c>
      <c r="AE60" s="1">
        <f t="shared" si="7"/>
        <v>18.694305879416543</v>
      </c>
    </row>
    <row r="61" spans="26:31" x14ac:dyDescent="0.3">
      <c r="AA61" s="27">
        <f t="shared" si="8"/>
        <v>43</v>
      </c>
      <c r="AB61" s="3">
        <v>-8.0000000000000002E-3</v>
      </c>
      <c r="AD61" s="1">
        <f t="shared" si="6"/>
        <v>18.544751432381211</v>
      </c>
      <c r="AE61" s="1">
        <f t="shared" si="7"/>
        <v>18.544751432381211</v>
      </c>
    </row>
    <row r="62" spans="26:31" x14ac:dyDescent="0.3">
      <c r="AA62" s="27">
        <f t="shared" si="8"/>
        <v>44</v>
      </c>
      <c r="AB62" s="3">
        <v>1.2999999999999999E-2</v>
      </c>
      <c r="AD62" s="1">
        <f t="shared" si="6"/>
        <v>18.785833201002166</v>
      </c>
      <c r="AE62" s="1">
        <f t="shared" si="7"/>
        <v>18.785833201002166</v>
      </c>
    </row>
    <row r="63" spans="26:31" x14ac:dyDescent="0.3">
      <c r="AA63" s="27">
        <f t="shared" si="8"/>
        <v>45</v>
      </c>
      <c r="AB63" s="3">
        <v>-0.01</v>
      </c>
      <c r="AD63" s="1">
        <f t="shared" si="6"/>
        <v>18.597974868992143</v>
      </c>
      <c r="AE63" s="1">
        <f t="shared" si="7"/>
        <v>18.597974868992143</v>
      </c>
    </row>
    <row r="64" spans="26:31" x14ac:dyDescent="0.3">
      <c r="AA64" s="27">
        <f t="shared" si="8"/>
        <v>46</v>
      </c>
      <c r="AB64" s="3">
        <v>3.0000000000000001E-3</v>
      </c>
      <c r="AD64" s="1">
        <f t="shared" si="6"/>
        <v>18.653768793599117</v>
      </c>
      <c r="AE64" s="1">
        <f t="shared" si="7"/>
        <v>18.653768793599117</v>
      </c>
    </row>
    <row r="65" spans="26:31" x14ac:dyDescent="0.3">
      <c r="AA65" s="27">
        <f t="shared" si="8"/>
        <v>47</v>
      </c>
      <c r="AB65" s="3">
        <v>1.4E-2</v>
      </c>
      <c r="AD65" s="1">
        <f t="shared" si="6"/>
        <v>18.914921556709505</v>
      </c>
      <c r="AE65" s="1">
        <f t="shared" si="7"/>
        <v>18.914921556709505</v>
      </c>
    </row>
    <row r="66" spans="26:31" x14ac:dyDescent="0.3">
      <c r="AA66" s="27">
        <f t="shared" si="8"/>
        <v>48</v>
      </c>
      <c r="AB66" s="3">
        <v>5.2999999999999999E-2</v>
      </c>
      <c r="AD66" s="1">
        <f t="shared" si="6"/>
        <v>19.917412399215106</v>
      </c>
      <c r="AE66" s="1">
        <f t="shared" si="7"/>
        <v>19.917412399215106</v>
      </c>
    </row>
    <row r="67" spans="26:31" x14ac:dyDescent="0.3">
      <c r="Z67" s="1">
        <f>Z55+1</f>
        <v>1984</v>
      </c>
      <c r="AA67" s="27">
        <f t="shared" si="8"/>
        <v>49</v>
      </c>
      <c r="AB67" s="3">
        <v>-1.7999999999999999E-2</v>
      </c>
      <c r="AD67" s="1">
        <f t="shared" si="6"/>
        <v>19.558898976029234</v>
      </c>
      <c r="AE67" s="1">
        <f t="shared" si="7"/>
        <v>19.558898976029234</v>
      </c>
    </row>
    <row r="68" spans="26:31" x14ac:dyDescent="0.3">
      <c r="AA68" s="27">
        <f t="shared" si="8"/>
        <v>50</v>
      </c>
      <c r="AB68" s="3">
        <v>8.0000000000000002E-3</v>
      </c>
      <c r="AD68" s="1">
        <f t="shared" si="6"/>
        <v>19.715370167837467</v>
      </c>
      <c r="AE68" s="1">
        <f t="shared" si="7"/>
        <v>19.715370167837467</v>
      </c>
    </row>
    <row r="69" spans="26:31" x14ac:dyDescent="0.3">
      <c r="AA69" s="27">
        <f t="shared" si="8"/>
        <v>51</v>
      </c>
      <c r="AB69" s="3">
        <v>-2.1000000000000001E-2</v>
      </c>
      <c r="AD69" s="1">
        <f t="shared" si="6"/>
        <v>19.301347394312881</v>
      </c>
      <c r="AE69" s="1">
        <f t="shared" si="7"/>
        <v>19.301347394312881</v>
      </c>
    </row>
    <row r="70" spans="26:31" x14ac:dyDescent="0.3">
      <c r="AA70" s="27">
        <f t="shared" si="8"/>
        <v>52</v>
      </c>
      <c r="AB70" s="3">
        <v>-4.1000000000000002E-2</v>
      </c>
      <c r="AD70" s="1">
        <f t="shared" si="6"/>
        <v>18.509992151146051</v>
      </c>
      <c r="AE70" s="1">
        <f t="shared" si="7"/>
        <v>18.509992151146051</v>
      </c>
    </row>
    <row r="71" spans="26:31" x14ac:dyDescent="0.3">
      <c r="AA71" s="27">
        <f t="shared" si="8"/>
        <v>53</v>
      </c>
      <c r="AB71" s="3">
        <v>2.3E-2</v>
      </c>
      <c r="AD71" s="1">
        <f t="shared" si="6"/>
        <v>18.93572197062241</v>
      </c>
      <c r="AE71" s="1">
        <f t="shared" si="7"/>
        <v>18.93572197062241</v>
      </c>
    </row>
    <row r="72" spans="26:31" x14ac:dyDescent="0.3">
      <c r="AA72" s="27">
        <f t="shared" si="8"/>
        <v>54</v>
      </c>
      <c r="AB72" s="3">
        <v>3.5999999999999997E-2</v>
      </c>
      <c r="AD72" s="1">
        <f t="shared" si="6"/>
        <v>19.617407961564819</v>
      </c>
      <c r="AE72" s="1">
        <f t="shared" si="7"/>
        <v>19.617407961564819</v>
      </c>
    </row>
    <row r="73" spans="26:31" x14ac:dyDescent="0.3">
      <c r="AA73" s="27">
        <f t="shared" si="8"/>
        <v>55</v>
      </c>
      <c r="AB73" s="3">
        <v>1.7000000000000001E-2</v>
      </c>
      <c r="AD73" s="1">
        <f t="shared" si="6"/>
        <v>19.95090389691142</v>
      </c>
      <c r="AE73" s="1">
        <f t="shared" si="7"/>
        <v>19.95090389691142</v>
      </c>
    </row>
    <row r="74" spans="26:31" x14ac:dyDescent="0.3">
      <c r="AA74" s="27">
        <f t="shared" si="8"/>
        <v>56</v>
      </c>
      <c r="AB74" s="3">
        <v>-1.7999999999999999E-2</v>
      </c>
      <c r="AD74" s="1">
        <f t="shared" si="6"/>
        <v>19.591787626767015</v>
      </c>
      <c r="AE74" s="1">
        <f t="shared" si="7"/>
        <v>19.591787626767015</v>
      </c>
    </row>
    <row r="75" spans="26:31" x14ac:dyDescent="0.3">
      <c r="AA75" s="27">
        <f t="shared" si="8"/>
        <v>57</v>
      </c>
      <c r="AB75" s="3">
        <v>6.6000000000000003E-2</v>
      </c>
      <c r="AD75" s="1">
        <f t="shared" si="6"/>
        <v>20.884845610133638</v>
      </c>
      <c r="AE75" s="1">
        <f t="shared" si="7"/>
        <v>20.884845610133638</v>
      </c>
    </row>
    <row r="76" spans="26:31" x14ac:dyDescent="0.3">
      <c r="AA76" s="27">
        <f t="shared" si="8"/>
        <v>58</v>
      </c>
      <c r="AB76" s="3">
        <v>8.0000000000000002E-3</v>
      </c>
      <c r="AD76" s="1">
        <f t="shared" si="6"/>
        <v>21.051924375014707</v>
      </c>
      <c r="AE76" s="1">
        <f t="shared" si="7"/>
        <v>21.051924375014707</v>
      </c>
    </row>
    <row r="77" spans="26:31" x14ac:dyDescent="0.3">
      <c r="AA77" s="27">
        <f t="shared" si="8"/>
        <v>59</v>
      </c>
      <c r="AB77" s="3">
        <v>-3.1E-2</v>
      </c>
      <c r="AD77" s="1">
        <f t="shared" ref="AD77:AD140" si="12">AD76*(1+AB77)</f>
        <v>20.399314719389249</v>
      </c>
      <c r="AE77" s="1">
        <f t="shared" si="7"/>
        <v>20.399314719389249</v>
      </c>
    </row>
    <row r="78" spans="26:31" x14ac:dyDescent="0.3">
      <c r="AA78" s="27">
        <f t="shared" si="8"/>
        <v>60</v>
      </c>
      <c r="AB78" s="3">
        <v>4.8000000000000001E-2</v>
      </c>
      <c r="AD78" s="1">
        <f t="shared" si="12"/>
        <v>21.378481825919934</v>
      </c>
      <c r="AE78" s="1">
        <f t="shared" si="7"/>
        <v>21.378481825919934</v>
      </c>
    </row>
    <row r="79" spans="26:31" x14ac:dyDescent="0.3">
      <c r="Z79" s="1">
        <f>Z67+1</f>
        <v>1985</v>
      </c>
      <c r="AA79" s="27">
        <f t="shared" si="8"/>
        <v>61</v>
      </c>
      <c r="AB79" s="3">
        <v>5.8000000000000003E-2</v>
      </c>
      <c r="AD79" s="1">
        <f t="shared" si="12"/>
        <v>22.618433771823291</v>
      </c>
      <c r="AE79" s="1">
        <f t="shared" si="7"/>
        <v>22.618433771823291</v>
      </c>
    </row>
    <row r="80" spans="26:31" x14ac:dyDescent="0.3">
      <c r="AA80" s="27">
        <f t="shared" si="8"/>
        <v>62</v>
      </c>
      <c r="AB80" s="3">
        <v>5.6000000000000001E-2</v>
      </c>
      <c r="AD80" s="1">
        <f t="shared" si="12"/>
        <v>23.885066063045397</v>
      </c>
      <c r="AE80" s="1">
        <f t="shared" si="7"/>
        <v>23.885066063045397</v>
      </c>
    </row>
    <row r="81" spans="26:31" x14ac:dyDescent="0.3">
      <c r="AA81" s="27">
        <f t="shared" si="8"/>
        <v>63</v>
      </c>
      <c r="AB81" s="3">
        <v>0.16500000000000001</v>
      </c>
      <c r="AD81" s="1">
        <f t="shared" si="12"/>
        <v>27.826101963447886</v>
      </c>
      <c r="AE81" s="1">
        <f t="shared" si="7"/>
        <v>27.826101963447886</v>
      </c>
    </row>
    <row r="82" spans="26:31" x14ac:dyDescent="0.3">
      <c r="AA82" s="27">
        <f t="shared" si="8"/>
        <v>64</v>
      </c>
      <c r="AB82" s="3">
        <v>9.4E-2</v>
      </c>
      <c r="AD82" s="1">
        <f t="shared" si="12"/>
        <v>30.44175554801199</v>
      </c>
      <c r="AE82" s="1">
        <f t="shared" si="7"/>
        <v>30.44175554801199</v>
      </c>
    </row>
    <row r="83" spans="26:31" x14ac:dyDescent="0.3">
      <c r="AA83" s="27">
        <f t="shared" si="8"/>
        <v>65</v>
      </c>
      <c r="AB83" s="3">
        <v>3.2000000000000001E-2</v>
      </c>
      <c r="AD83" s="1">
        <f t="shared" si="12"/>
        <v>31.415891725548374</v>
      </c>
      <c r="AE83" s="1">
        <f t="shared" ref="AE83:AE146" si="13">IF(AND(AA83&gt;=startm,AA83&lt;=endm),AD83,"No")</f>
        <v>31.415891725548374</v>
      </c>
    </row>
    <row r="84" spans="26:31" x14ac:dyDescent="0.3">
      <c r="AA84" s="27">
        <f t="shared" si="8"/>
        <v>66</v>
      </c>
      <c r="AB84" s="3">
        <v>0.19700000000000001</v>
      </c>
      <c r="AD84" s="1">
        <f t="shared" si="12"/>
        <v>37.604822395481406</v>
      </c>
      <c r="AE84" s="1">
        <f t="shared" si="13"/>
        <v>37.604822395481406</v>
      </c>
    </row>
    <row r="85" spans="26:31" x14ac:dyDescent="0.3">
      <c r="AA85" s="27">
        <f t="shared" ref="AA85:AA148" si="14">AA84+1</f>
        <v>67</v>
      </c>
      <c r="AB85" s="3">
        <v>7.6999999999999999E-2</v>
      </c>
      <c r="AD85" s="1">
        <f t="shared" si="12"/>
        <v>40.50039371993347</v>
      </c>
      <c r="AE85" s="1">
        <f t="shared" si="13"/>
        <v>40.50039371993347</v>
      </c>
    </row>
    <row r="86" spans="26:31" x14ac:dyDescent="0.3">
      <c r="AA86" s="27">
        <f t="shared" si="14"/>
        <v>68</v>
      </c>
      <c r="AB86" s="3">
        <v>-9.0999999999999998E-2</v>
      </c>
      <c r="AD86" s="1">
        <f t="shared" si="12"/>
        <v>36.814857891419528</v>
      </c>
      <c r="AE86" s="1">
        <f t="shared" si="13"/>
        <v>36.814857891419528</v>
      </c>
    </row>
    <row r="87" spans="26:31" x14ac:dyDescent="0.3">
      <c r="AA87" s="27">
        <f t="shared" si="14"/>
        <v>69</v>
      </c>
      <c r="AB87" s="3">
        <v>-7.0999999999999994E-2</v>
      </c>
      <c r="AD87" s="1">
        <f t="shared" si="12"/>
        <v>34.201002981128745</v>
      </c>
      <c r="AE87" s="1">
        <f t="shared" si="13"/>
        <v>34.201002981128745</v>
      </c>
    </row>
    <row r="88" spans="26:31" x14ac:dyDescent="0.3">
      <c r="AA88" s="27">
        <f t="shared" si="14"/>
        <v>70</v>
      </c>
      <c r="AB88" s="3">
        <v>9.5000000000000001E-2</v>
      </c>
      <c r="AD88" s="1">
        <f t="shared" si="12"/>
        <v>37.450098264335978</v>
      </c>
      <c r="AE88" s="1">
        <f t="shared" si="13"/>
        <v>37.450098264335978</v>
      </c>
    </row>
    <row r="89" spans="26:31" x14ac:dyDescent="0.3">
      <c r="AA89" s="27">
        <f t="shared" si="14"/>
        <v>71</v>
      </c>
      <c r="AB89" s="3">
        <v>4.2000000000000003E-2</v>
      </c>
      <c r="AD89" s="1">
        <f t="shared" si="12"/>
        <v>39.023002391438091</v>
      </c>
      <c r="AE89" s="1">
        <f t="shared" si="13"/>
        <v>39.023002391438091</v>
      </c>
    </row>
    <row r="90" spans="26:31" x14ac:dyDescent="0.3">
      <c r="AA90" s="27">
        <f t="shared" si="14"/>
        <v>72</v>
      </c>
      <c r="AB90" s="3">
        <v>6.2E-2</v>
      </c>
      <c r="AD90" s="1">
        <f t="shared" si="12"/>
        <v>41.442428539707258</v>
      </c>
      <c r="AE90" s="1">
        <f t="shared" si="13"/>
        <v>41.442428539707258</v>
      </c>
    </row>
    <row r="91" spans="26:31" x14ac:dyDescent="0.3">
      <c r="Z91" s="1">
        <f>Z79+1</f>
        <v>1986</v>
      </c>
      <c r="AA91" s="27">
        <f t="shared" si="14"/>
        <v>73</v>
      </c>
      <c r="AB91" s="3">
        <v>0.13400000000000001</v>
      </c>
      <c r="AD91" s="1">
        <f t="shared" si="12"/>
        <v>46.995713964028027</v>
      </c>
      <c r="AE91" s="1">
        <f t="shared" si="13"/>
        <v>46.995713964028027</v>
      </c>
    </row>
    <row r="92" spans="26:31" x14ac:dyDescent="0.3">
      <c r="AA92" s="27">
        <f t="shared" si="14"/>
        <v>74</v>
      </c>
      <c r="AB92" s="3">
        <v>9.9000000000000005E-2</v>
      </c>
      <c r="AD92" s="1">
        <f t="shared" si="12"/>
        <v>51.6482896464668</v>
      </c>
      <c r="AE92" s="1">
        <f t="shared" si="13"/>
        <v>51.6482896464668</v>
      </c>
    </row>
    <row r="93" spans="26:31" x14ac:dyDescent="0.3">
      <c r="AA93" s="27">
        <f t="shared" si="14"/>
        <v>75</v>
      </c>
      <c r="AB93" s="3">
        <v>-0.126</v>
      </c>
      <c r="AD93" s="1">
        <f t="shared" si="12"/>
        <v>45.140605151011982</v>
      </c>
      <c r="AE93" s="1">
        <f t="shared" si="13"/>
        <v>45.140605151011982</v>
      </c>
    </row>
    <row r="94" spans="26:31" x14ac:dyDescent="0.3">
      <c r="AA94" s="27">
        <f t="shared" si="14"/>
        <v>76</v>
      </c>
      <c r="AB94" s="3">
        <v>4.2999999999999997E-2</v>
      </c>
      <c r="AD94" s="1">
        <f t="shared" si="12"/>
        <v>47.081651172505495</v>
      </c>
      <c r="AE94" s="1">
        <f t="shared" si="13"/>
        <v>47.081651172505495</v>
      </c>
    </row>
    <row r="95" spans="26:31" x14ac:dyDescent="0.3">
      <c r="AA95" s="27">
        <f t="shared" si="14"/>
        <v>77</v>
      </c>
      <c r="AB95" s="3">
        <v>4.4999999999999998E-2</v>
      </c>
      <c r="AD95" s="1">
        <f t="shared" si="12"/>
        <v>49.200325475268237</v>
      </c>
      <c r="AE95" s="1">
        <f t="shared" si="13"/>
        <v>49.200325475268237</v>
      </c>
    </row>
    <row r="96" spans="26:31" x14ac:dyDescent="0.3">
      <c r="AA96" s="27">
        <f t="shared" si="14"/>
        <v>78</v>
      </c>
      <c r="AB96" s="3">
        <v>-3.2000000000000001E-2</v>
      </c>
      <c r="AD96" s="1">
        <f t="shared" si="12"/>
        <v>47.625915060059654</v>
      </c>
      <c r="AE96" s="1">
        <f t="shared" si="13"/>
        <v>47.625915060059654</v>
      </c>
    </row>
    <row r="97" spans="26:31" x14ac:dyDescent="0.3">
      <c r="AA97" s="27">
        <f t="shared" si="14"/>
        <v>79</v>
      </c>
      <c r="AB97" s="3">
        <v>-1.4999999999999999E-2</v>
      </c>
      <c r="AD97" s="1">
        <f t="shared" si="12"/>
        <v>46.911526334158758</v>
      </c>
      <c r="AE97" s="1">
        <f t="shared" si="13"/>
        <v>46.911526334158758</v>
      </c>
    </row>
    <row r="98" spans="26:31" x14ac:dyDescent="0.3">
      <c r="AA98" s="27">
        <f t="shared" si="14"/>
        <v>80</v>
      </c>
      <c r="AB98" s="3">
        <v>-8.1000000000000003E-2</v>
      </c>
      <c r="AD98" s="1">
        <f t="shared" si="12"/>
        <v>43.111692701091897</v>
      </c>
      <c r="AE98" s="1">
        <f t="shared" si="13"/>
        <v>43.111692701091897</v>
      </c>
    </row>
    <row r="99" spans="26:31" x14ac:dyDescent="0.3">
      <c r="AA99" s="27">
        <f t="shared" si="14"/>
        <v>81</v>
      </c>
      <c r="AB99" s="3">
        <v>7.2999999999999995E-2</v>
      </c>
      <c r="AD99" s="1">
        <f t="shared" si="12"/>
        <v>46.258846268271604</v>
      </c>
      <c r="AE99" s="1">
        <f t="shared" si="13"/>
        <v>46.258846268271604</v>
      </c>
    </row>
    <row r="100" spans="26:31" x14ac:dyDescent="0.3">
      <c r="AA100" s="27">
        <f t="shared" si="14"/>
        <v>82</v>
      </c>
      <c r="AB100" s="3">
        <v>-2.1999999999999999E-2</v>
      </c>
      <c r="AD100" s="1">
        <f t="shared" si="12"/>
        <v>45.24115165036963</v>
      </c>
      <c r="AE100" s="1">
        <f t="shared" si="13"/>
        <v>45.24115165036963</v>
      </c>
    </row>
    <row r="101" spans="26:31" x14ac:dyDescent="0.3">
      <c r="AA101" s="27">
        <f t="shared" si="14"/>
        <v>83</v>
      </c>
      <c r="AB101" s="3">
        <v>-0.13200000000000001</v>
      </c>
      <c r="AD101" s="1">
        <f t="shared" si="12"/>
        <v>39.26931963252084</v>
      </c>
      <c r="AE101" s="1">
        <f t="shared" si="13"/>
        <v>39.26931963252084</v>
      </c>
    </row>
    <row r="102" spans="26:31" x14ac:dyDescent="0.3">
      <c r="AA102" s="27">
        <f t="shared" si="14"/>
        <v>84</v>
      </c>
      <c r="AB102" s="3">
        <v>4.9000000000000002E-2</v>
      </c>
      <c r="AD102" s="1">
        <f t="shared" si="12"/>
        <v>41.19351629451436</v>
      </c>
      <c r="AE102" s="1">
        <f t="shared" si="13"/>
        <v>41.19351629451436</v>
      </c>
    </row>
    <row r="103" spans="26:31" x14ac:dyDescent="0.3">
      <c r="Z103" s="1">
        <f>Z91+1</f>
        <v>1987</v>
      </c>
      <c r="AA103" s="27">
        <f t="shared" si="14"/>
        <v>85</v>
      </c>
      <c r="AB103" s="3">
        <v>5.6000000000000001E-2</v>
      </c>
      <c r="AD103" s="1">
        <f t="shared" si="12"/>
        <v>43.500353207007166</v>
      </c>
      <c r="AE103" s="1">
        <f t="shared" si="13"/>
        <v>43.500353207007166</v>
      </c>
    </row>
    <row r="104" spans="26:31" x14ac:dyDescent="0.3">
      <c r="AA104" s="27">
        <f t="shared" si="14"/>
        <v>86</v>
      </c>
      <c r="AB104" s="3">
        <v>0.04</v>
      </c>
      <c r="AD104" s="1">
        <f t="shared" si="12"/>
        <v>45.240367335287452</v>
      </c>
      <c r="AE104" s="1">
        <f t="shared" si="13"/>
        <v>45.240367335287452</v>
      </c>
    </row>
    <row r="105" spans="26:31" x14ac:dyDescent="0.3">
      <c r="AA105" s="27">
        <f t="shared" si="14"/>
        <v>87</v>
      </c>
      <c r="AB105" s="3">
        <v>-0.114</v>
      </c>
      <c r="AD105" s="1">
        <f t="shared" si="12"/>
        <v>40.082965459064681</v>
      </c>
      <c r="AE105" s="1">
        <f t="shared" si="13"/>
        <v>40.082965459064681</v>
      </c>
    </row>
    <row r="106" spans="26:31" x14ac:dyDescent="0.3">
      <c r="AA106" s="27">
        <f t="shared" si="14"/>
        <v>88</v>
      </c>
      <c r="AB106" s="3">
        <v>-0.06</v>
      </c>
      <c r="AD106" s="1">
        <f t="shared" si="12"/>
        <v>37.677987531520799</v>
      </c>
      <c r="AE106" s="1">
        <f t="shared" si="13"/>
        <v>37.677987531520799</v>
      </c>
    </row>
    <row r="107" spans="26:31" x14ac:dyDescent="0.3">
      <c r="AA107" s="27">
        <f t="shared" si="14"/>
        <v>89</v>
      </c>
      <c r="AB107" s="3">
        <v>-3.6999999999999998E-2</v>
      </c>
      <c r="AD107" s="1">
        <f t="shared" si="12"/>
        <v>36.283901992854531</v>
      </c>
      <c r="AE107" s="1">
        <f t="shared" si="13"/>
        <v>36.283901992854531</v>
      </c>
    </row>
    <row r="108" spans="26:31" x14ac:dyDescent="0.3">
      <c r="AA108" s="27">
        <f t="shared" si="14"/>
        <v>90</v>
      </c>
      <c r="AB108" s="3">
        <v>-6.0999999999999999E-2</v>
      </c>
      <c r="AD108" s="1">
        <f t="shared" si="12"/>
        <v>34.070583971290404</v>
      </c>
      <c r="AE108" s="1">
        <f t="shared" si="13"/>
        <v>34.070583971290404</v>
      </c>
    </row>
    <row r="109" spans="26:31" x14ac:dyDescent="0.3">
      <c r="AA109" s="27">
        <f t="shared" si="14"/>
        <v>91</v>
      </c>
      <c r="AB109" s="3">
        <v>0.127</v>
      </c>
      <c r="AD109" s="1">
        <f t="shared" si="12"/>
        <v>38.397548135644286</v>
      </c>
      <c r="AE109" s="1">
        <f t="shared" si="13"/>
        <v>38.397548135644286</v>
      </c>
    </row>
    <row r="110" spans="26:31" x14ac:dyDescent="0.3">
      <c r="AA110" s="27">
        <f t="shared" si="14"/>
        <v>92</v>
      </c>
      <c r="AB110" s="3">
        <v>-1.2999999999999999E-2</v>
      </c>
      <c r="AD110" s="1">
        <f t="shared" si="12"/>
        <v>37.89838000988091</v>
      </c>
      <c r="AE110" s="1">
        <f t="shared" si="13"/>
        <v>37.89838000988091</v>
      </c>
    </row>
    <row r="111" spans="26:31" x14ac:dyDescent="0.3">
      <c r="AA111" s="27">
        <f t="shared" si="14"/>
        <v>93</v>
      </c>
      <c r="AB111" s="3">
        <v>-6.9000000000000006E-2</v>
      </c>
      <c r="AD111" s="1">
        <f t="shared" si="12"/>
        <v>35.283391789199129</v>
      </c>
      <c r="AE111" s="1">
        <f t="shared" si="13"/>
        <v>35.283391789199129</v>
      </c>
    </row>
    <row r="112" spans="26:31" x14ac:dyDescent="0.3">
      <c r="AA112" s="27">
        <f t="shared" si="14"/>
        <v>94</v>
      </c>
      <c r="AB112" s="3">
        <v>2E-3</v>
      </c>
      <c r="AD112" s="1">
        <f t="shared" si="12"/>
        <v>35.353958572777529</v>
      </c>
      <c r="AE112" s="1">
        <f t="shared" si="13"/>
        <v>35.353958572777529</v>
      </c>
    </row>
    <row r="113" spans="26:31" x14ac:dyDescent="0.3">
      <c r="AA113" s="27">
        <f t="shared" si="14"/>
        <v>95</v>
      </c>
      <c r="AB113" s="3">
        <v>-4.4999999999999998E-2</v>
      </c>
      <c r="AD113" s="1">
        <f t="shared" si="12"/>
        <v>33.763030437002541</v>
      </c>
      <c r="AE113" s="1">
        <f t="shared" si="13"/>
        <v>33.763030437002541</v>
      </c>
    </row>
    <row r="114" spans="26:31" x14ac:dyDescent="0.3">
      <c r="AA114" s="27">
        <f t="shared" si="14"/>
        <v>96</v>
      </c>
      <c r="AB114" s="3">
        <v>2.8000000000000001E-2</v>
      </c>
      <c r="AD114" s="1">
        <f t="shared" si="12"/>
        <v>34.708395289238616</v>
      </c>
      <c r="AE114" s="1">
        <f t="shared" si="13"/>
        <v>34.708395289238616</v>
      </c>
    </row>
    <row r="115" spans="26:31" x14ac:dyDescent="0.3">
      <c r="Z115" s="1">
        <f>Z103+1</f>
        <v>1988</v>
      </c>
      <c r="AA115" s="27">
        <f t="shared" si="14"/>
        <v>97</v>
      </c>
      <c r="AB115" s="3">
        <v>0</v>
      </c>
      <c r="AD115" s="1">
        <f t="shared" si="12"/>
        <v>34.708395289238616</v>
      </c>
      <c r="AE115" s="1">
        <f t="shared" si="13"/>
        <v>34.708395289238616</v>
      </c>
    </row>
    <row r="116" spans="26:31" x14ac:dyDescent="0.3">
      <c r="AA116" s="27">
        <f t="shared" si="14"/>
        <v>98</v>
      </c>
      <c r="AB116" s="3">
        <v>-7.1999999999999995E-2</v>
      </c>
      <c r="AD116" s="1">
        <f t="shared" si="12"/>
        <v>32.20939082841344</v>
      </c>
      <c r="AE116" s="1">
        <f t="shared" si="13"/>
        <v>32.20939082841344</v>
      </c>
    </row>
    <row r="117" spans="26:31" x14ac:dyDescent="0.3">
      <c r="AA117" s="27">
        <f t="shared" si="14"/>
        <v>99</v>
      </c>
      <c r="AB117" s="3">
        <v>-2.8000000000000001E-2</v>
      </c>
      <c r="AD117" s="1">
        <f t="shared" si="12"/>
        <v>31.307527885217862</v>
      </c>
      <c r="AE117" s="1">
        <f t="shared" si="13"/>
        <v>31.307527885217862</v>
      </c>
    </row>
    <row r="118" spans="26:31" x14ac:dyDescent="0.3">
      <c r="AA118" s="27">
        <f t="shared" si="14"/>
        <v>100</v>
      </c>
      <c r="AB118" s="3">
        <v>0.184</v>
      </c>
      <c r="AD118" s="1">
        <f t="shared" si="12"/>
        <v>37.068113016097946</v>
      </c>
      <c r="AE118" s="1">
        <f t="shared" si="13"/>
        <v>37.068113016097946</v>
      </c>
    </row>
    <row r="119" spans="26:31" x14ac:dyDescent="0.3">
      <c r="AA119" s="27">
        <f t="shared" si="14"/>
        <v>101</v>
      </c>
      <c r="AB119" s="3">
        <v>0.23</v>
      </c>
      <c r="AD119" s="1">
        <f t="shared" si="12"/>
        <v>45.593779009800471</v>
      </c>
      <c r="AE119" s="1">
        <f t="shared" si="13"/>
        <v>45.593779009800471</v>
      </c>
    </row>
    <row r="120" spans="26:31" x14ac:dyDescent="0.3">
      <c r="AA120" s="27">
        <f t="shared" si="14"/>
        <v>102</v>
      </c>
      <c r="AB120" s="3">
        <v>6.0000000000000001E-3</v>
      </c>
      <c r="AD120" s="1">
        <f t="shared" si="12"/>
        <v>45.867341683859273</v>
      </c>
      <c r="AE120" s="1">
        <f t="shared" si="13"/>
        <v>45.867341683859273</v>
      </c>
    </row>
    <row r="121" spans="26:31" x14ac:dyDescent="0.3">
      <c r="AA121" s="27">
        <f t="shared" si="14"/>
        <v>103</v>
      </c>
      <c r="AB121" s="3">
        <v>3.4000000000000002E-2</v>
      </c>
      <c r="AD121" s="1">
        <f t="shared" si="12"/>
        <v>47.426831301110489</v>
      </c>
      <c r="AE121" s="1">
        <f t="shared" si="13"/>
        <v>47.426831301110489</v>
      </c>
    </row>
    <row r="122" spans="26:31" x14ac:dyDescent="0.3">
      <c r="AA122" s="27">
        <f t="shared" si="14"/>
        <v>104</v>
      </c>
      <c r="AB122" s="3">
        <v>-1.6E-2</v>
      </c>
      <c r="AD122" s="1">
        <f t="shared" si="12"/>
        <v>46.668002000292724</v>
      </c>
      <c r="AE122" s="1">
        <f t="shared" si="13"/>
        <v>46.668002000292724</v>
      </c>
    </row>
    <row r="123" spans="26:31" x14ac:dyDescent="0.3">
      <c r="AA123" s="27">
        <f t="shared" si="14"/>
        <v>105</v>
      </c>
      <c r="AB123" s="3">
        <v>0.11600000000000001</v>
      </c>
      <c r="AD123" s="1">
        <f t="shared" si="12"/>
        <v>52.081490232326686</v>
      </c>
      <c r="AE123" s="1">
        <f t="shared" si="13"/>
        <v>52.081490232326686</v>
      </c>
    </row>
    <row r="124" spans="26:31" x14ac:dyDescent="0.3">
      <c r="AA124" s="27">
        <f t="shared" si="14"/>
        <v>106</v>
      </c>
      <c r="AB124" s="3">
        <v>-1.2999999999999999E-2</v>
      </c>
      <c r="AD124" s="1">
        <f t="shared" si="12"/>
        <v>51.404430859306437</v>
      </c>
      <c r="AE124" s="1">
        <f t="shared" si="13"/>
        <v>51.404430859306437</v>
      </c>
    </row>
    <row r="125" spans="26:31" x14ac:dyDescent="0.3">
      <c r="AA125" s="27">
        <f t="shared" si="14"/>
        <v>107</v>
      </c>
      <c r="AB125" s="3">
        <v>8.1000000000000003E-2</v>
      </c>
      <c r="AD125" s="1">
        <f t="shared" si="12"/>
        <v>55.568189758910258</v>
      </c>
      <c r="AE125" s="1">
        <f t="shared" si="13"/>
        <v>55.568189758910258</v>
      </c>
    </row>
    <row r="126" spans="26:31" x14ac:dyDescent="0.3">
      <c r="AA126" s="27">
        <f t="shared" si="14"/>
        <v>108</v>
      </c>
      <c r="AB126" s="3">
        <v>-5.8000000000000003E-2</v>
      </c>
      <c r="AD126" s="1">
        <f t="shared" si="12"/>
        <v>52.345234752893461</v>
      </c>
      <c r="AE126" s="1">
        <f t="shared" si="13"/>
        <v>52.345234752893461</v>
      </c>
    </row>
    <row r="127" spans="26:31" x14ac:dyDescent="0.3">
      <c r="Z127" s="1">
        <f>Z115+1</f>
        <v>1989</v>
      </c>
      <c r="AA127" s="27">
        <f t="shared" si="14"/>
        <v>109</v>
      </c>
      <c r="AB127" s="3">
        <v>1.9E-2</v>
      </c>
      <c r="AD127" s="1">
        <f t="shared" si="12"/>
        <v>53.339794213198431</v>
      </c>
      <c r="AE127" s="1">
        <f t="shared" si="13"/>
        <v>53.339794213198431</v>
      </c>
    </row>
    <row r="128" spans="26:31" x14ac:dyDescent="0.3">
      <c r="AA128" s="27">
        <f t="shared" si="14"/>
        <v>110</v>
      </c>
      <c r="AB128" s="3">
        <v>-2.1999999999999999E-2</v>
      </c>
      <c r="AD128" s="1">
        <f t="shared" si="12"/>
        <v>52.166318740508068</v>
      </c>
      <c r="AE128" s="1">
        <f t="shared" si="13"/>
        <v>52.166318740508068</v>
      </c>
    </row>
    <row r="129" spans="26:31" x14ac:dyDescent="0.3">
      <c r="AA129" s="27">
        <f t="shared" si="14"/>
        <v>111</v>
      </c>
      <c r="AB129" s="3">
        <v>7.4999999999999997E-2</v>
      </c>
      <c r="AD129" s="1">
        <f t="shared" si="12"/>
        <v>56.078792646046168</v>
      </c>
      <c r="AE129" s="1">
        <f t="shared" si="13"/>
        <v>56.078792646046168</v>
      </c>
    </row>
    <row r="130" spans="26:31" x14ac:dyDescent="0.3">
      <c r="AA130" s="27">
        <f t="shared" si="14"/>
        <v>112</v>
      </c>
      <c r="AB130" s="3">
        <v>9.4E-2</v>
      </c>
      <c r="AD130" s="1">
        <f t="shared" si="12"/>
        <v>61.350199154774515</v>
      </c>
      <c r="AE130" s="1">
        <f t="shared" si="13"/>
        <v>61.350199154774515</v>
      </c>
    </row>
    <row r="131" spans="26:31" x14ac:dyDescent="0.3">
      <c r="AA131" s="27">
        <f t="shared" si="14"/>
        <v>113</v>
      </c>
      <c r="AB131" s="3">
        <v>-0.114</v>
      </c>
      <c r="AD131" s="1">
        <f t="shared" si="12"/>
        <v>54.356276451130221</v>
      </c>
      <c r="AE131" s="1">
        <f t="shared" si="13"/>
        <v>54.356276451130221</v>
      </c>
    </row>
    <row r="132" spans="26:31" x14ac:dyDescent="0.3">
      <c r="AA132" s="27">
        <f t="shared" si="14"/>
        <v>114</v>
      </c>
      <c r="AB132" s="3">
        <v>0.14599999999999999</v>
      </c>
      <c r="AD132" s="1">
        <f t="shared" si="12"/>
        <v>62.292292812995228</v>
      </c>
      <c r="AE132" s="1">
        <f t="shared" si="13"/>
        <v>62.292292812995228</v>
      </c>
    </row>
    <row r="133" spans="26:31" x14ac:dyDescent="0.3">
      <c r="AA133" s="27">
        <f t="shared" si="14"/>
        <v>115</v>
      </c>
      <c r="AB133" s="3">
        <v>-9.6000000000000002E-2</v>
      </c>
      <c r="AD133" s="1">
        <f t="shared" si="12"/>
        <v>56.312232702947689</v>
      </c>
      <c r="AE133" s="1">
        <f t="shared" si="13"/>
        <v>56.312232702947689</v>
      </c>
    </row>
    <row r="134" spans="26:31" x14ac:dyDescent="0.3">
      <c r="AA134" s="27">
        <f t="shared" si="14"/>
        <v>116</v>
      </c>
      <c r="AB134" s="3">
        <v>2.4E-2</v>
      </c>
      <c r="AD134" s="1">
        <f t="shared" si="12"/>
        <v>57.663726287818434</v>
      </c>
      <c r="AE134" s="1">
        <f t="shared" si="13"/>
        <v>57.663726287818434</v>
      </c>
    </row>
    <row r="135" spans="26:31" x14ac:dyDescent="0.3">
      <c r="AA135" s="27">
        <f t="shared" si="14"/>
        <v>117</v>
      </c>
      <c r="AB135" s="3">
        <v>0.02</v>
      </c>
      <c r="AD135" s="1">
        <f t="shared" si="12"/>
        <v>58.817000813574808</v>
      </c>
      <c r="AE135" s="1">
        <f t="shared" si="13"/>
        <v>58.817000813574808</v>
      </c>
    </row>
    <row r="136" spans="26:31" x14ac:dyDescent="0.3">
      <c r="AA136" s="27">
        <f t="shared" si="14"/>
        <v>118</v>
      </c>
      <c r="AB136" s="3">
        <v>-2E-3</v>
      </c>
      <c r="AD136" s="1">
        <f t="shared" si="12"/>
        <v>58.699366811947655</v>
      </c>
      <c r="AE136" s="1">
        <f t="shared" si="13"/>
        <v>58.699366811947655</v>
      </c>
    </row>
    <row r="137" spans="26:31" x14ac:dyDescent="0.3">
      <c r="AA137" s="27">
        <f t="shared" si="14"/>
        <v>119</v>
      </c>
      <c r="AB137" s="3">
        <v>-7.5999999999999998E-2</v>
      </c>
      <c r="AD137" s="1">
        <f t="shared" si="12"/>
        <v>54.238214934239636</v>
      </c>
      <c r="AE137" s="1">
        <f t="shared" si="13"/>
        <v>54.238214934239636</v>
      </c>
    </row>
    <row r="138" spans="26:31" x14ac:dyDescent="0.3">
      <c r="AA138" s="27">
        <f t="shared" si="14"/>
        <v>120</v>
      </c>
      <c r="AB138" s="3">
        <v>0.129</v>
      </c>
      <c r="AD138" s="1">
        <f t="shared" si="12"/>
        <v>61.234944660756547</v>
      </c>
      <c r="AE138" s="1">
        <f t="shared" si="13"/>
        <v>61.234944660756547</v>
      </c>
    </row>
    <row r="139" spans="26:31" x14ac:dyDescent="0.3">
      <c r="Z139" s="1">
        <f>Z127+1</f>
        <v>1990</v>
      </c>
      <c r="AA139" s="27">
        <f t="shared" si="14"/>
        <v>121</v>
      </c>
      <c r="AB139" s="3">
        <v>-0.122</v>
      </c>
      <c r="AD139" s="1">
        <f t="shared" si="12"/>
        <v>53.76428141214425</v>
      </c>
      <c r="AE139" s="1">
        <f t="shared" si="13"/>
        <v>53.76428141214425</v>
      </c>
    </row>
    <row r="140" spans="26:31" x14ac:dyDescent="0.3">
      <c r="AA140" s="27">
        <f t="shared" si="14"/>
        <v>122</v>
      </c>
      <c r="AB140" s="3">
        <v>-0.01</v>
      </c>
      <c r="AD140" s="1">
        <f t="shared" si="12"/>
        <v>53.226638598022809</v>
      </c>
      <c r="AE140" s="1">
        <f t="shared" si="13"/>
        <v>53.226638598022809</v>
      </c>
    </row>
    <row r="141" spans="26:31" x14ac:dyDescent="0.3">
      <c r="AA141" s="27">
        <f t="shared" si="14"/>
        <v>123</v>
      </c>
      <c r="AB141" s="3">
        <v>0.155</v>
      </c>
      <c r="AD141" s="1">
        <f t="shared" ref="AD141:AD204" si="15">AD140*(1+AB141)</f>
        <v>61.476767580716349</v>
      </c>
      <c r="AE141" s="1">
        <f t="shared" si="13"/>
        <v>61.476767580716349</v>
      </c>
    </row>
    <row r="142" spans="26:31" x14ac:dyDescent="0.3">
      <c r="AA142" s="27">
        <f t="shared" si="14"/>
        <v>124</v>
      </c>
      <c r="AB142" s="3">
        <v>1.7999999999999999E-2</v>
      </c>
      <c r="AD142" s="1">
        <f t="shared" si="15"/>
        <v>62.583349397169243</v>
      </c>
      <c r="AE142" s="1">
        <f t="shared" si="13"/>
        <v>62.583349397169243</v>
      </c>
    </row>
    <row r="143" spans="26:31" x14ac:dyDescent="0.3">
      <c r="AA143" s="27">
        <f t="shared" si="14"/>
        <v>125</v>
      </c>
      <c r="AB143" s="3">
        <v>7.0000000000000001E-3</v>
      </c>
      <c r="AD143" s="1">
        <f t="shared" si="15"/>
        <v>63.021432842949423</v>
      </c>
      <c r="AE143" s="1">
        <f t="shared" si="13"/>
        <v>63.021432842949423</v>
      </c>
    </row>
    <row r="144" spans="26:31" x14ac:dyDescent="0.3">
      <c r="AA144" s="27">
        <f t="shared" si="14"/>
        <v>126</v>
      </c>
      <c r="AB144" s="3">
        <v>6.2E-2</v>
      </c>
      <c r="AD144" s="1">
        <f t="shared" si="15"/>
        <v>66.928761679212286</v>
      </c>
      <c r="AE144" s="1">
        <f t="shared" si="13"/>
        <v>66.928761679212286</v>
      </c>
    </row>
    <row r="145" spans="26:31" x14ac:dyDescent="0.3">
      <c r="AA145" s="27">
        <f t="shared" si="14"/>
        <v>127</v>
      </c>
      <c r="AB145" s="3">
        <v>0.29199999999999998</v>
      </c>
      <c r="AD145" s="1">
        <f t="shared" si="15"/>
        <v>86.471960089542279</v>
      </c>
      <c r="AE145" s="1">
        <f t="shared" si="13"/>
        <v>86.471960089542279</v>
      </c>
    </row>
    <row r="146" spans="26:31" x14ac:dyDescent="0.3">
      <c r="AA146" s="27">
        <f t="shared" si="14"/>
        <v>128</v>
      </c>
      <c r="AB146" s="3">
        <v>0.13500000000000001</v>
      </c>
      <c r="AD146" s="1">
        <f t="shared" si="15"/>
        <v>98.145674701630483</v>
      </c>
      <c r="AE146" s="1">
        <f t="shared" si="13"/>
        <v>98.145674701630483</v>
      </c>
    </row>
    <row r="147" spans="26:31" x14ac:dyDescent="0.3">
      <c r="AA147" s="27">
        <f t="shared" si="14"/>
        <v>129</v>
      </c>
      <c r="AB147" s="3">
        <v>0.13800000000000001</v>
      </c>
      <c r="AD147" s="1">
        <f t="shared" si="15"/>
        <v>111.68977781045548</v>
      </c>
      <c r="AE147" s="1">
        <f t="shared" ref="AE147:AE210" si="16">IF(AND(AA147&gt;=startm,AA147&lt;=endm),AD147,"No")</f>
        <v>111.68977781045548</v>
      </c>
    </row>
    <row r="148" spans="26:31" x14ac:dyDescent="0.3">
      <c r="AA148" s="27">
        <f t="shared" si="14"/>
        <v>130</v>
      </c>
      <c r="AB148" s="3">
        <v>-8.7999999999999995E-2</v>
      </c>
      <c r="AD148" s="1">
        <f t="shared" si="15"/>
        <v>101.86107736313541</v>
      </c>
      <c r="AE148" s="1">
        <f t="shared" si="16"/>
        <v>101.86107736313541</v>
      </c>
    </row>
    <row r="149" spans="26:31" x14ac:dyDescent="0.3">
      <c r="AA149" s="27">
        <f t="shared" ref="AA149:AA212" si="17">AA148+1</f>
        <v>131</v>
      </c>
      <c r="AB149" s="3">
        <v>-7.5999999999999998E-2</v>
      </c>
      <c r="AD149" s="1">
        <f t="shared" si="15"/>
        <v>94.119635483537124</v>
      </c>
      <c r="AE149" s="1">
        <f t="shared" si="16"/>
        <v>94.119635483537124</v>
      </c>
    </row>
    <row r="150" spans="26:31" x14ac:dyDescent="0.3">
      <c r="AA150" s="27">
        <f t="shared" si="17"/>
        <v>132</v>
      </c>
      <c r="AB150" s="3">
        <v>-0.124</v>
      </c>
      <c r="AD150" s="1">
        <f t="shared" si="15"/>
        <v>82.448800683578526</v>
      </c>
      <c r="AE150" s="1">
        <f t="shared" si="16"/>
        <v>82.448800683578526</v>
      </c>
    </row>
    <row r="151" spans="26:31" x14ac:dyDescent="0.3">
      <c r="Z151" s="1">
        <f>Z139+1</f>
        <v>1991</v>
      </c>
      <c r="AA151" s="27">
        <f t="shared" si="17"/>
        <v>133</v>
      </c>
      <c r="AB151" s="3">
        <v>-6.3E-2</v>
      </c>
      <c r="AD151" s="1">
        <f t="shared" si="15"/>
        <v>77.254526240513087</v>
      </c>
      <c r="AE151" s="1">
        <f t="shared" si="16"/>
        <v>77.254526240513087</v>
      </c>
    </row>
    <row r="152" spans="26:31" x14ac:dyDescent="0.3">
      <c r="AA152" s="27">
        <f t="shared" si="17"/>
        <v>134</v>
      </c>
      <c r="AB152" s="3">
        <v>0.24199999999999999</v>
      </c>
      <c r="AD152" s="1">
        <f t="shared" si="15"/>
        <v>95.950121590717259</v>
      </c>
      <c r="AE152" s="1">
        <f t="shared" si="16"/>
        <v>95.950121590717259</v>
      </c>
    </row>
    <row r="153" spans="26:31" x14ac:dyDescent="0.3">
      <c r="AA153" s="27">
        <f t="shared" si="17"/>
        <v>135</v>
      </c>
      <c r="AB153" s="3">
        <v>-4.2999999999999997E-2</v>
      </c>
      <c r="AD153" s="1">
        <f t="shared" si="15"/>
        <v>91.824266362316408</v>
      </c>
      <c r="AE153" s="1">
        <f t="shared" si="16"/>
        <v>91.824266362316408</v>
      </c>
    </row>
    <row r="154" spans="26:31" x14ac:dyDescent="0.3">
      <c r="AA154" s="27">
        <f t="shared" si="17"/>
        <v>136</v>
      </c>
      <c r="AB154" s="3">
        <v>5.7000000000000002E-2</v>
      </c>
      <c r="AD154" s="1">
        <f t="shared" si="15"/>
        <v>97.058249544968433</v>
      </c>
      <c r="AE154" s="1">
        <f t="shared" si="16"/>
        <v>97.058249544968433</v>
      </c>
    </row>
    <row r="155" spans="26:31" x14ac:dyDescent="0.3">
      <c r="AA155" s="27">
        <f t="shared" si="17"/>
        <v>137</v>
      </c>
      <c r="AB155" s="3">
        <v>5.8000000000000003E-2</v>
      </c>
      <c r="AD155" s="1">
        <f t="shared" si="15"/>
        <v>102.6876280185766</v>
      </c>
      <c r="AE155" s="1">
        <f t="shared" si="16"/>
        <v>102.6876280185766</v>
      </c>
    </row>
    <row r="156" spans="26:31" x14ac:dyDescent="0.3">
      <c r="AA156" s="27">
        <f t="shared" si="17"/>
        <v>138</v>
      </c>
      <c r="AB156" s="3">
        <v>-2.9000000000000001E-2</v>
      </c>
      <c r="AD156" s="1">
        <f t="shared" si="15"/>
        <v>99.70968680603788</v>
      </c>
      <c r="AE156" s="1">
        <f t="shared" si="16"/>
        <v>99.70968680603788</v>
      </c>
    </row>
    <row r="157" spans="26:31" x14ac:dyDescent="0.3">
      <c r="AA157" s="27">
        <f t="shared" si="17"/>
        <v>139</v>
      </c>
      <c r="AB157" s="3">
        <v>0.28599999999999998</v>
      </c>
      <c r="AD157" s="1">
        <f t="shared" si="15"/>
        <v>128.22665723256472</v>
      </c>
      <c r="AE157" s="1">
        <f t="shared" si="16"/>
        <v>128.22665723256472</v>
      </c>
    </row>
    <row r="158" spans="26:31" x14ac:dyDescent="0.3">
      <c r="AA158" s="27">
        <f t="shared" si="17"/>
        <v>140</v>
      </c>
      <c r="AB158" s="3">
        <v>0.1</v>
      </c>
      <c r="AD158" s="1">
        <f t="shared" si="15"/>
        <v>141.0493229558212</v>
      </c>
      <c r="AE158" s="1">
        <f t="shared" si="16"/>
        <v>141.0493229558212</v>
      </c>
    </row>
    <row r="159" spans="26:31" x14ac:dyDescent="0.3">
      <c r="AA159" s="27">
        <f t="shared" si="17"/>
        <v>141</v>
      </c>
      <c r="AB159" s="3">
        <v>0.05</v>
      </c>
      <c r="AD159" s="1">
        <f t="shared" si="15"/>
        <v>148.10178910361228</v>
      </c>
      <c r="AE159" s="1">
        <f t="shared" si="16"/>
        <v>148.10178910361228</v>
      </c>
    </row>
    <row r="160" spans="26:31" x14ac:dyDescent="0.3">
      <c r="AA160" s="27">
        <f t="shared" si="17"/>
        <v>142</v>
      </c>
      <c r="AB160" s="3">
        <v>2E-3</v>
      </c>
      <c r="AD160" s="1">
        <f t="shared" si="15"/>
        <v>148.39799268181949</v>
      </c>
      <c r="AE160" s="1">
        <f t="shared" si="16"/>
        <v>148.39799268181949</v>
      </c>
    </row>
    <row r="161" spans="26:31" x14ac:dyDescent="0.3">
      <c r="AA161" s="27">
        <f t="shared" si="17"/>
        <v>143</v>
      </c>
      <c r="AB161" s="3">
        <v>7.0000000000000001E-3</v>
      </c>
      <c r="AD161" s="1">
        <f t="shared" si="15"/>
        <v>149.43677863059222</v>
      </c>
      <c r="AE161" s="1">
        <f t="shared" si="16"/>
        <v>149.43677863059222</v>
      </c>
    </row>
    <row r="162" spans="26:31" x14ac:dyDescent="0.3">
      <c r="AA162" s="27">
        <f t="shared" si="17"/>
        <v>144</v>
      </c>
      <c r="AB162" s="3">
        <v>3.0000000000000001E-3</v>
      </c>
      <c r="AD162" s="1">
        <f t="shared" si="15"/>
        <v>149.88508896648398</v>
      </c>
      <c r="AE162" s="1">
        <f t="shared" si="16"/>
        <v>149.88508896648398</v>
      </c>
    </row>
    <row r="163" spans="26:31" x14ac:dyDescent="0.3">
      <c r="Z163" s="1">
        <f>Z151+1</f>
        <v>1992</v>
      </c>
      <c r="AA163" s="27">
        <f t="shared" si="17"/>
        <v>145</v>
      </c>
      <c r="AB163" s="3">
        <v>0.20599999999999999</v>
      </c>
      <c r="AD163" s="1">
        <f t="shared" si="15"/>
        <v>180.76141729357968</v>
      </c>
      <c r="AE163" s="1">
        <f t="shared" si="16"/>
        <v>180.76141729357968</v>
      </c>
    </row>
    <row r="164" spans="26:31" x14ac:dyDescent="0.3">
      <c r="AA164" s="27">
        <f t="shared" si="17"/>
        <v>146</v>
      </c>
      <c r="AB164" s="3">
        <v>0.311</v>
      </c>
      <c r="AD164" s="1">
        <f t="shared" si="15"/>
        <v>236.97821807188296</v>
      </c>
      <c r="AE164" s="1">
        <f t="shared" si="16"/>
        <v>236.97821807188296</v>
      </c>
    </row>
    <row r="165" spans="26:31" x14ac:dyDescent="0.3">
      <c r="AA165" s="27">
        <f t="shared" si="17"/>
        <v>147</v>
      </c>
      <c r="AB165" s="3">
        <v>0.42</v>
      </c>
      <c r="AD165" s="1">
        <f t="shared" si="15"/>
        <v>336.50906966207378</v>
      </c>
      <c r="AE165" s="1">
        <f t="shared" si="16"/>
        <v>336.50906966207378</v>
      </c>
    </row>
    <row r="166" spans="26:31" x14ac:dyDescent="0.3">
      <c r="AA166" s="27">
        <f t="shared" si="17"/>
        <v>148</v>
      </c>
      <c r="AB166" s="3">
        <v>-9.2999999999999999E-2</v>
      </c>
      <c r="AD166" s="1">
        <f t="shared" si="15"/>
        <v>305.21372618350091</v>
      </c>
      <c r="AE166" s="1">
        <f t="shared" si="16"/>
        <v>305.21372618350091</v>
      </c>
    </row>
    <row r="167" spans="26:31" x14ac:dyDescent="0.3">
      <c r="AA167" s="27">
        <f t="shared" si="17"/>
        <v>149</v>
      </c>
      <c r="AB167" s="3">
        <v>-0.22700000000000001</v>
      </c>
      <c r="AD167" s="1">
        <f t="shared" si="15"/>
        <v>235.93021033984621</v>
      </c>
      <c r="AE167" s="1">
        <f t="shared" si="16"/>
        <v>235.93021033984621</v>
      </c>
    </row>
    <row r="168" spans="26:31" x14ac:dyDescent="0.3">
      <c r="AA168" s="27">
        <f t="shared" si="17"/>
        <v>150</v>
      </c>
      <c r="AB168" s="3">
        <v>2.5000000000000001E-2</v>
      </c>
      <c r="AD168" s="1">
        <f t="shared" si="15"/>
        <v>241.82846559834235</v>
      </c>
      <c r="AE168" s="1">
        <f t="shared" si="16"/>
        <v>241.82846559834235</v>
      </c>
    </row>
    <row r="169" spans="26:31" x14ac:dyDescent="0.3">
      <c r="AA169" s="27">
        <f t="shared" si="17"/>
        <v>151</v>
      </c>
      <c r="AB169" s="3">
        <v>-0.115</v>
      </c>
      <c r="AD169" s="1">
        <f t="shared" si="15"/>
        <v>214.01819205453299</v>
      </c>
      <c r="AE169" s="1">
        <f t="shared" si="16"/>
        <v>214.01819205453299</v>
      </c>
    </row>
    <row r="170" spans="26:31" x14ac:dyDescent="0.3">
      <c r="AA170" s="27">
        <f t="shared" si="17"/>
        <v>152</v>
      </c>
      <c r="AB170" s="3">
        <v>0.112</v>
      </c>
      <c r="AD170" s="1">
        <f t="shared" si="15"/>
        <v>237.9882295646407</v>
      </c>
      <c r="AE170" s="1">
        <f t="shared" si="16"/>
        <v>237.9882295646407</v>
      </c>
    </row>
    <row r="171" spans="26:31" x14ac:dyDescent="0.3">
      <c r="AA171" s="27">
        <f t="shared" si="17"/>
        <v>153</v>
      </c>
      <c r="AB171" s="3">
        <v>8.6999999999999994E-2</v>
      </c>
      <c r="AD171" s="1">
        <f t="shared" si="15"/>
        <v>258.69320553676442</v>
      </c>
      <c r="AE171" s="1">
        <f t="shared" si="16"/>
        <v>258.69320553676442</v>
      </c>
    </row>
    <row r="172" spans="26:31" x14ac:dyDescent="0.3">
      <c r="AA172" s="27">
        <f t="shared" si="17"/>
        <v>154</v>
      </c>
      <c r="AB172" s="3">
        <v>-0.14000000000000001</v>
      </c>
      <c r="AD172" s="1">
        <f t="shared" si="15"/>
        <v>222.4761567616174</v>
      </c>
      <c r="AE172" s="1">
        <f t="shared" si="16"/>
        <v>222.4761567616174</v>
      </c>
    </row>
    <row r="173" spans="26:31" x14ac:dyDescent="0.3">
      <c r="AA173" s="27">
        <f t="shared" si="17"/>
        <v>155</v>
      </c>
      <c r="AB173" s="3">
        <v>-0.111</v>
      </c>
      <c r="AD173" s="1">
        <f t="shared" si="15"/>
        <v>197.78130336107787</v>
      </c>
      <c r="AE173" s="1">
        <f t="shared" si="16"/>
        <v>197.78130336107787</v>
      </c>
    </row>
    <row r="174" spans="26:31" x14ac:dyDescent="0.3">
      <c r="AA174" s="27">
        <f t="shared" si="17"/>
        <v>156</v>
      </c>
      <c r="AB174" s="3">
        <v>3.9E-2</v>
      </c>
      <c r="AD174" s="1">
        <f t="shared" si="15"/>
        <v>205.49477419215989</v>
      </c>
      <c r="AE174" s="1">
        <f t="shared" si="16"/>
        <v>205.49477419215989</v>
      </c>
    </row>
    <row r="175" spans="26:31" x14ac:dyDescent="0.3">
      <c r="Z175" s="1">
        <f>Z163+1</f>
        <v>1993</v>
      </c>
      <c r="AA175" s="27">
        <f t="shared" si="17"/>
        <v>157</v>
      </c>
      <c r="AB175" s="3">
        <v>2.5000000000000001E-2</v>
      </c>
      <c r="AD175" s="1">
        <f t="shared" si="15"/>
        <v>210.63214354696387</v>
      </c>
      <c r="AE175" s="1">
        <f t="shared" si="16"/>
        <v>210.63214354696387</v>
      </c>
    </row>
    <row r="176" spans="26:31" x14ac:dyDescent="0.3">
      <c r="AA176" s="27">
        <f t="shared" si="17"/>
        <v>158</v>
      </c>
      <c r="AB176" s="3">
        <v>-1.0999999999999999E-2</v>
      </c>
      <c r="AD176" s="1">
        <f t="shared" si="15"/>
        <v>208.31518996794728</v>
      </c>
      <c r="AE176" s="1">
        <f t="shared" si="16"/>
        <v>208.31518996794728</v>
      </c>
    </row>
    <row r="177" spans="26:31" x14ac:dyDescent="0.3">
      <c r="AA177" s="27">
        <f t="shared" si="17"/>
        <v>159</v>
      </c>
      <c r="AB177" s="3">
        <v>-0.14000000000000001</v>
      </c>
      <c r="AD177" s="1">
        <f t="shared" si="15"/>
        <v>179.15106337243466</v>
      </c>
      <c r="AE177" s="1">
        <f t="shared" si="16"/>
        <v>179.15106337243466</v>
      </c>
    </row>
    <row r="178" spans="26:31" x14ac:dyDescent="0.3">
      <c r="AA178" s="27">
        <f t="shared" si="17"/>
        <v>160</v>
      </c>
      <c r="AB178" s="3">
        <v>-6.9000000000000006E-2</v>
      </c>
      <c r="AD178" s="1">
        <f t="shared" si="15"/>
        <v>166.78963999973669</v>
      </c>
      <c r="AE178" s="1">
        <f t="shared" si="16"/>
        <v>166.78963999973669</v>
      </c>
    </row>
    <row r="179" spans="26:31" x14ac:dyDescent="0.3">
      <c r="AA179" s="27">
        <f t="shared" si="17"/>
        <v>161</v>
      </c>
      <c r="AB179" s="3">
        <v>3.3000000000000002E-2</v>
      </c>
      <c r="AD179" s="1">
        <f t="shared" si="15"/>
        <v>172.29369811972799</v>
      </c>
      <c r="AE179" s="1">
        <f t="shared" si="16"/>
        <v>172.29369811972799</v>
      </c>
    </row>
    <row r="180" spans="26:31" x14ac:dyDescent="0.3">
      <c r="AA180" s="27">
        <f t="shared" si="17"/>
        <v>162</v>
      </c>
      <c r="AB180" s="3">
        <v>1.6E-2</v>
      </c>
      <c r="AD180" s="1">
        <f t="shared" si="15"/>
        <v>175.05039728964366</v>
      </c>
      <c r="AE180" s="1">
        <f t="shared" si="16"/>
        <v>175.05039728964366</v>
      </c>
    </row>
    <row r="181" spans="26:31" x14ac:dyDescent="0.3">
      <c r="AA181" s="27">
        <f t="shared" si="17"/>
        <v>163</v>
      </c>
      <c r="AB181" s="3">
        <v>4.4999999999999998E-2</v>
      </c>
      <c r="AD181" s="1">
        <f t="shared" si="15"/>
        <v>182.92766516767762</v>
      </c>
      <c r="AE181" s="1">
        <f t="shared" si="16"/>
        <v>182.92766516767762</v>
      </c>
    </row>
    <row r="182" spans="26:31" x14ac:dyDescent="0.3">
      <c r="AA182" s="27">
        <f t="shared" si="17"/>
        <v>164</v>
      </c>
      <c r="AB182" s="3">
        <v>0.13100000000000001</v>
      </c>
      <c r="AD182" s="1">
        <f t="shared" si="15"/>
        <v>206.89118930464338</v>
      </c>
      <c r="AE182" s="1">
        <f t="shared" si="16"/>
        <v>206.89118930464338</v>
      </c>
    </row>
    <row r="183" spans="26:31" x14ac:dyDescent="0.3">
      <c r="AA183" s="27">
        <f t="shared" si="17"/>
        <v>165</v>
      </c>
      <c r="AB183" s="3">
        <v>2.9000000000000001E-2</v>
      </c>
      <c r="AD183" s="1">
        <f t="shared" si="15"/>
        <v>212.89103379447801</v>
      </c>
      <c r="AE183" s="1">
        <f t="shared" si="16"/>
        <v>212.89103379447801</v>
      </c>
    </row>
    <row r="184" spans="26:31" x14ac:dyDescent="0.3">
      <c r="AA184" s="27">
        <f t="shared" si="17"/>
        <v>166</v>
      </c>
      <c r="AB184" s="3">
        <v>-1.2999999999999999E-2</v>
      </c>
      <c r="AD184" s="1">
        <f t="shared" si="15"/>
        <v>210.1234503551498</v>
      </c>
      <c r="AE184" s="1">
        <f t="shared" si="16"/>
        <v>210.1234503551498</v>
      </c>
    </row>
    <row r="185" spans="26:31" x14ac:dyDescent="0.3">
      <c r="AA185" s="27">
        <f t="shared" si="17"/>
        <v>167</v>
      </c>
      <c r="AB185" s="3">
        <v>0.20899999999999999</v>
      </c>
      <c r="AD185" s="1">
        <f t="shared" si="15"/>
        <v>254.03925147937613</v>
      </c>
      <c r="AE185" s="1">
        <f t="shared" si="16"/>
        <v>254.03925147937613</v>
      </c>
    </row>
    <row r="186" spans="26:31" x14ac:dyDescent="0.3">
      <c r="AA186" s="27">
        <f t="shared" si="17"/>
        <v>168</v>
      </c>
      <c r="AB186" s="3">
        <v>3.5000000000000003E-2</v>
      </c>
      <c r="AD186" s="1">
        <f t="shared" si="15"/>
        <v>262.93062528115428</v>
      </c>
      <c r="AE186" s="1">
        <f t="shared" si="16"/>
        <v>262.93062528115428</v>
      </c>
    </row>
    <row r="187" spans="26:31" x14ac:dyDescent="0.3">
      <c r="Z187" s="1">
        <f>Z175+1</f>
        <v>1994</v>
      </c>
      <c r="AA187" s="27">
        <f t="shared" si="17"/>
        <v>169</v>
      </c>
      <c r="AB187" s="3">
        <v>0.19400000000000001</v>
      </c>
      <c r="AD187" s="1">
        <f t="shared" si="15"/>
        <v>313.93916658569822</v>
      </c>
      <c r="AE187" s="1">
        <f t="shared" si="16"/>
        <v>313.93916658569822</v>
      </c>
    </row>
    <row r="188" spans="26:31" x14ac:dyDescent="0.3">
      <c r="AA188" s="27">
        <f t="shared" si="17"/>
        <v>170</v>
      </c>
      <c r="AB188" s="3">
        <v>8.3000000000000004E-2</v>
      </c>
      <c r="AD188" s="1">
        <f t="shared" si="15"/>
        <v>339.99611741231115</v>
      </c>
      <c r="AE188" s="1">
        <f t="shared" si="16"/>
        <v>339.99611741231115</v>
      </c>
    </row>
    <row r="189" spans="26:31" x14ac:dyDescent="0.3">
      <c r="AA189" s="27">
        <f t="shared" si="17"/>
        <v>171</v>
      </c>
      <c r="AB189" s="3">
        <v>-0.128</v>
      </c>
      <c r="AD189" s="1">
        <f t="shared" si="15"/>
        <v>296.47661438353532</v>
      </c>
      <c r="AE189" s="1">
        <f t="shared" si="16"/>
        <v>296.47661438353532</v>
      </c>
    </row>
    <row r="190" spans="26:31" x14ac:dyDescent="0.3">
      <c r="AA190" s="27">
        <f t="shared" si="17"/>
        <v>172</v>
      </c>
      <c r="AB190" s="3">
        <v>-2.1999999999999999E-2</v>
      </c>
      <c r="AD190" s="1">
        <f t="shared" si="15"/>
        <v>289.95412886709755</v>
      </c>
      <c r="AE190" s="1">
        <f t="shared" si="16"/>
        <v>289.95412886709755</v>
      </c>
    </row>
    <row r="191" spans="26:31" x14ac:dyDescent="0.3">
      <c r="AA191" s="27">
        <f t="shared" si="17"/>
        <v>173</v>
      </c>
      <c r="AB191" s="3">
        <v>3.2000000000000001E-2</v>
      </c>
      <c r="AD191" s="1">
        <f t="shared" si="15"/>
        <v>299.23266099084469</v>
      </c>
      <c r="AE191" s="1">
        <f t="shared" si="16"/>
        <v>299.23266099084469</v>
      </c>
    </row>
    <row r="192" spans="26:31" x14ac:dyDescent="0.3">
      <c r="AA192" s="27">
        <f t="shared" si="17"/>
        <v>174</v>
      </c>
      <c r="AB192" s="3">
        <v>5.1999999999999998E-2</v>
      </c>
      <c r="AD192" s="1">
        <f t="shared" si="15"/>
        <v>314.79275936236866</v>
      </c>
      <c r="AE192" s="1">
        <f t="shared" si="16"/>
        <v>314.79275936236866</v>
      </c>
    </row>
    <row r="193" spans="26:31" x14ac:dyDescent="0.3">
      <c r="AA193" s="27">
        <f t="shared" si="17"/>
        <v>175</v>
      </c>
      <c r="AB193" s="3">
        <v>2.3E-2</v>
      </c>
      <c r="AD193" s="1">
        <f t="shared" si="15"/>
        <v>322.03299282770308</v>
      </c>
      <c r="AE193" s="1">
        <f t="shared" si="16"/>
        <v>322.03299282770308</v>
      </c>
    </row>
    <row r="194" spans="26:31" x14ac:dyDescent="0.3">
      <c r="AA194" s="27">
        <f t="shared" si="17"/>
        <v>176</v>
      </c>
      <c r="AB194" s="3">
        <v>7.3999999999999996E-2</v>
      </c>
      <c r="AD194" s="1">
        <f t="shared" si="15"/>
        <v>345.86343429695313</v>
      </c>
      <c r="AE194" s="1">
        <f t="shared" si="16"/>
        <v>345.86343429695313</v>
      </c>
    </row>
    <row r="195" spans="26:31" x14ac:dyDescent="0.3">
      <c r="AA195" s="27">
        <f t="shared" si="17"/>
        <v>177</v>
      </c>
      <c r="AB195" s="3">
        <v>-0.06</v>
      </c>
      <c r="AD195" s="1">
        <f t="shared" si="15"/>
        <v>325.11162823913594</v>
      </c>
      <c r="AE195" s="1">
        <f t="shared" si="16"/>
        <v>325.11162823913594</v>
      </c>
    </row>
    <row r="196" spans="26:31" x14ac:dyDescent="0.3">
      <c r="AA196" s="27">
        <f t="shared" si="17"/>
        <v>178</v>
      </c>
      <c r="AB196" s="3">
        <v>-1.7999999999999999E-2</v>
      </c>
      <c r="AD196" s="1">
        <f t="shared" si="15"/>
        <v>319.25961893083149</v>
      </c>
      <c r="AE196" s="1">
        <f t="shared" si="16"/>
        <v>319.25961893083149</v>
      </c>
    </row>
    <row r="197" spans="26:31" x14ac:dyDescent="0.3">
      <c r="AA197" s="27">
        <f t="shared" si="17"/>
        <v>179</v>
      </c>
      <c r="AB197" s="3">
        <v>-1.7000000000000001E-2</v>
      </c>
      <c r="AD197" s="1">
        <f t="shared" si="15"/>
        <v>313.83220540900737</v>
      </c>
      <c r="AE197" s="1">
        <f t="shared" si="16"/>
        <v>313.83220540900737</v>
      </c>
    </row>
    <row r="198" spans="26:31" x14ac:dyDescent="0.3">
      <c r="AA198" s="27">
        <f t="shared" si="17"/>
        <v>180</v>
      </c>
      <c r="AB198" s="3">
        <v>-5.0999999999999997E-2</v>
      </c>
      <c r="AD198" s="1">
        <f t="shared" si="15"/>
        <v>297.82676293314796</v>
      </c>
      <c r="AE198" s="1">
        <f t="shared" si="16"/>
        <v>297.82676293314796</v>
      </c>
    </row>
    <row r="199" spans="26:31" x14ac:dyDescent="0.3">
      <c r="Z199" s="1">
        <f>Z187+1</f>
        <v>1995</v>
      </c>
      <c r="AA199" s="27">
        <f t="shared" si="17"/>
        <v>181</v>
      </c>
      <c r="AB199" s="3">
        <v>-7.9000000000000001E-2</v>
      </c>
      <c r="AD199" s="1">
        <f t="shared" si="15"/>
        <v>274.29844866142929</v>
      </c>
      <c r="AE199" s="1">
        <f t="shared" si="16"/>
        <v>274.29844866142929</v>
      </c>
    </row>
    <row r="200" spans="26:31" x14ac:dyDescent="0.3">
      <c r="AA200" s="27">
        <f t="shared" si="17"/>
        <v>182</v>
      </c>
      <c r="AB200" s="3">
        <v>-5.2999999999999999E-2</v>
      </c>
      <c r="AD200" s="1">
        <f t="shared" si="15"/>
        <v>259.7606308823735</v>
      </c>
      <c r="AE200" s="1">
        <f t="shared" si="16"/>
        <v>259.7606308823735</v>
      </c>
    </row>
    <row r="201" spans="26:31" x14ac:dyDescent="0.3">
      <c r="AA201" s="27">
        <f t="shared" si="17"/>
        <v>183</v>
      </c>
      <c r="AB201" s="3">
        <v>-2.4E-2</v>
      </c>
      <c r="AD201" s="1">
        <f t="shared" si="15"/>
        <v>253.52637574119655</v>
      </c>
      <c r="AE201" s="1">
        <f t="shared" si="16"/>
        <v>253.52637574119655</v>
      </c>
    </row>
    <row r="202" spans="26:31" x14ac:dyDescent="0.3">
      <c r="AA202" s="27">
        <f t="shared" si="17"/>
        <v>184</v>
      </c>
      <c r="AB202" s="3">
        <v>-4.9000000000000002E-2</v>
      </c>
      <c r="AD202" s="1">
        <f t="shared" si="15"/>
        <v>241.10358332987789</v>
      </c>
      <c r="AE202" s="1">
        <f t="shared" si="16"/>
        <v>241.10358332987789</v>
      </c>
    </row>
    <row r="203" spans="26:31" x14ac:dyDescent="0.3">
      <c r="AA203" s="27">
        <f t="shared" si="17"/>
        <v>185</v>
      </c>
      <c r="AB203" s="3">
        <v>5.8999999999999997E-2</v>
      </c>
      <c r="AD203" s="1">
        <f t="shared" si="15"/>
        <v>255.32869474634069</v>
      </c>
      <c r="AE203" s="1">
        <f t="shared" si="16"/>
        <v>255.32869474634069</v>
      </c>
    </row>
    <row r="204" spans="26:31" x14ac:dyDescent="0.3">
      <c r="AA204" s="27">
        <f t="shared" si="17"/>
        <v>186</v>
      </c>
      <c r="AB204" s="3">
        <v>-3.5999999999999997E-2</v>
      </c>
      <c r="AD204" s="1">
        <f t="shared" si="15"/>
        <v>246.13686173547242</v>
      </c>
      <c r="AE204" s="1">
        <f t="shared" si="16"/>
        <v>246.13686173547242</v>
      </c>
    </row>
    <row r="205" spans="26:31" x14ac:dyDescent="0.3">
      <c r="AA205" s="27">
        <f t="shared" si="17"/>
        <v>187</v>
      </c>
      <c r="AB205" s="3">
        <v>3.4000000000000002E-2</v>
      </c>
      <c r="AD205" s="1">
        <f t="shared" ref="AD205:AD268" si="18">AD204*(1+AB205)</f>
        <v>254.50551503447849</v>
      </c>
      <c r="AE205" s="1">
        <f t="shared" si="16"/>
        <v>254.50551503447849</v>
      </c>
    </row>
    <row r="206" spans="26:31" x14ac:dyDescent="0.3">
      <c r="AA206" s="27">
        <f t="shared" si="17"/>
        <v>188</v>
      </c>
      <c r="AB206" s="3">
        <v>-2.3E-2</v>
      </c>
      <c r="AD206" s="1">
        <f t="shared" si="18"/>
        <v>248.65188818868549</v>
      </c>
      <c r="AE206" s="1">
        <f t="shared" si="16"/>
        <v>248.65188818868549</v>
      </c>
    </row>
    <row r="207" spans="26:31" x14ac:dyDescent="0.3">
      <c r="AA207" s="27">
        <f t="shared" si="17"/>
        <v>189</v>
      </c>
      <c r="AB207" s="3">
        <v>4.1000000000000002E-2</v>
      </c>
      <c r="AD207" s="1">
        <f t="shared" si="18"/>
        <v>258.84661560442157</v>
      </c>
      <c r="AE207" s="1">
        <f t="shared" si="16"/>
        <v>258.84661560442157</v>
      </c>
    </row>
    <row r="208" spans="26:31" x14ac:dyDescent="0.3">
      <c r="AA208" s="27">
        <f t="shared" si="17"/>
        <v>190</v>
      </c>
      <c r="AB208" s="3">
        <v>0</v>
      </c>
      <c r="AD208" s="1">
        <f t="shared" si="18"/>
        <v>258.84661560442157</v>
      </c>
      <c r="AE208" s="1">
        <f t="shared" si="16"/>
        <v>258.84661560442157</v>
      </c>
    </row>
    <row r="209" spans="26:31" x14ac:dyDescent="0.3">
      <c r="AA209" s="27">
        <f t="shared" si="17"/>
        <v>191</v>
      </c>
      <c r="AB209" s="3">
        <v>-0.128</v>
      </c>
      <c r="AD209" s="1">
        <f t="shared" si="18"/>
        <v>225.71424880705561</v>
      </c>
      <c r="AE209" s="1">
        <f t="shared" si="16"/>
        <v>225.71424880705561</v>
      </c>
    </row>
    <row r="210" spans="26:31" x14ac:dyDescent="0.3">
      <c r="AA210" s="27">
        <f t="shared" si="17"/>
        <v>192</v>
      </c>
      <c r="AB210" s="3">
        <v>5.3999999999999999E-2</v>
      </c>
      <c r="AD210" s="1">
        <f t="shared" si="18"/>
        <v>237.90281824263661</v>
      </c>
      <c r="AE210" s="1">
        <f t="shared" si="16"/>
        <v>237.90281824263661</v>
      </c>
    </row>
    <row r="211" spans="26:31" x14ac:dyDescent="0.3">
      <c r="Z211" s="1">
        <f>Z199+1</f>
        <v>1996</v>
      </c>
      <c r="AA211" s="27">
        <f t="shared" si="17"/>
        <v>193</v>
      </c>
      <c r="AB211" s="3">
        <v>-5.7000000000000002E-2</v>
      </c>
      <c r="AD211" s="1">
        <f t="shared" si="18"/>
        <v>224.34235760280632</v>
      </c>
      <c r="AE211" s="1">
        <f t="shared" ref="AE211:AE274" si="19">IF(AND(AA211&gt;=startm,AA211&lt;=endm),AD211,"No")</f>
        <v>224.34235760280632</v>
      </c>
    </row>
    <row r="212" spans="26:31" x14ac:dyDescent="0.3">
      <c r="AA212" s="27">
        <f t="shared" si="17"/>
        <v>194</v>
      </c>
      <c r="AB212" s="3">
        <v>0.17</v>
      </c>
      <c r="AD212" s="1">
        <f t="shared" si="18"/>
        <v>262.48055839528337</v>
      </c>
      <c r="AE212" s="1">
        <f t="shared" si="19"/>
        <v>262.48055839528337</v>
      </c>
    </row>
    <row r="213" spans="26:31" x14ac:dyDescent="0.3">
      <c r="AA213" s="27">
        <f t="shared" ref="AA213:AA276" si="20">AA212+1</f>
        <v>195</v>
      </c>
      <c r="AB213" s="3">
        <v>-7.0000000000000001E-3</v>
      </c>
      <c r="AD213" s="1">
        <f t="shared" si="18"/>
        <v>260.64319448651639</v>
      </c>
      <c r="AE213" s="1">
        <f t="shared" si="19"/>
        <v>260.64319448651639</v>
      </c>
    </row>
    <row r="214" spans="26:31" x14ac:dyDescent="0.3">
      <c r="AA214" s="27">
        <f t="shared" si="20"/>
        <v>196</v>
      </c>
      <c r="AB214" s="3">
        <v>0.13100000000000001</v>
      </c>
      <c r="AD214" s="1">
        <f t="shared" si="18"/>
        <v>294.78745296425006</v>
      </c>
      <c r="AE214" s="1">
        <f t="shared" si="19"/>
        <v>294.78745296425006</v>
      </c>
    </row>
    <row r="215" spans="26:31" x14ac:dyDescent="0.3">
      <c r="AA215" s="27">
        <f t="shared" si="20"/>
        <v>197</v>
      </c>
      <c r="AB215" s="3">
        <v>-2.1999999999999999E-2</v>
      </c>
      <c r="AD215" s="1">
        <f t="shared" si="18"/>
        <v>288.30212899903654</v>
      </c>
      <c r="AE215" s="1">
        <f t="shared" si="19"/>
        <v>288.30212899903654</v>
      </c>
    </row>
    <row r="216" spans="26:31" x14ac:dyDescent="0.3">
      <c r="AA216" s="27">
        <f t="shared" si="20"/>
        <v>198</v>
      </c>
      <c r="AB216" s="3">
        <v>2.9000000000000001E-2</v>
      </c>
      <c r="AD216" s="1">
        <f t="shared" si="18"/>
        <v>296.66289074000855</v>
      </c>
      <c r="AE216" s="1">
        <f t="shared" si="19"/>
        <v>296.66289074000855</v>
      </c>
    </row>
    <row r="217" spans="26:31" x14ac:dyDescent="0.3">
      <c r="AA217" s="27">
        <f t="shared" si="20"/>
        <v>199</v>
      </c>
      <c r="AB217" s="3">
        <v>-7.0999999999999994E-2</v>
      </c>
      <c r="AD217" s="1">
        <f t="shared" si="18"/>
        <v>275.59982549746798</v>
      </c>
      <c r="AE217" s="1">
        <f t="shared" si="19"/>
        <v>275.59982549746798</v>
      </c>
    </row>
    <row r="218" spans="26:31" x14ac:dyDescent="0.3">
      <c r="AA218" s="27">
        <f t="shared" si="20"/>
        <v>200</v>
      </c>
      <c r="AB218" s="3">
        <v>-1.2999999999999999E-2</v>
      </c>
      <c r="AD218" s="1">
        <f t="shared" si="18"/>
        <v>272.01702776600087</v>
      </c>
      <c r="AE218" s="1">
        <f t="shared" si="19"/>
        <v>272.01702776600087</v>
      </c>
    </row>
    <row r="219" spans="26:31" x14ac:dyDescent="0.3">
      <c r="AA219" s="27">
        <f t="shared" si="20"/>
        <v>201</v>
      </c>
      <c r="AB219" s="3">
        <v>-8.3000000000000004E-2</v>
      </c>
      <c r="AD219" s="1">
        <f t="shared" si="18"/>
        <v>249.43961446142279</v>
      </c>
      <c r="AE219" s="1">
        <f t="shared" si="19"/>
        <v>249.43961446142279</v>
      </c>
    </row>
    <row r="220" spans="26:31" x14ac:dyDescent="0.3">
      <c r="AA220" s="27">
        <f t="shared" si="20"/>
        <v>202</v>
      </c>
      <c r="AB220" s="3">
        <v>-3.6999999999999998E-2</v>
      </c>
      <c r="AD220" s="1">
        <f t="shared" si="18"/>
        <v>240.21034872635013</v>
      </c>
      <c r="AE220" s="1">
        <f t="shared" si="19"/>
        <v>240.21034872635013</v>
      </c>
    </row>
    <row r="221" spans="26:31" x14ac:dyDescent="0.3">
      <c r="AA221" s="27">
        <f t="shared" si="20"/>
        <v>203</v>
      </c>
      <c r="AB221" s="3">
        <v>-8.6999999999999994E-2</v>
      </c>
      <c r="AD221" s="1">
        <f t="shared" si="18"/>
        <v>219.31204838715769</v>
      </c>
      <c r="AE221" s="1">
        <f t="shared" si="19"/>
        <v>219.31204838715769</v>
      </c>
    </row>
    <row r="222" spans="26:31" x14ac:dyDescent="0.3">
      <c r="AA222" s="27">
        <f t="shared" si="20"/>
        <v>204</v>
      </c>
      <c r="AB222" s="3">
        <v>8.3000000000000004E-2</v>
      </c>
      <c r="AD222" s="1">
        <f t="shared" si="18"/>
        <v>237.51494840329175</v>
      </c>
      <c r="AE222" s="1">
        <f t="shared" si="19"/>
        <v>237.51494840329175</v>
      </c>
    </row>
    <row r="223" spans="26:31" x14ac:dyDescent="0.3">
      <c r="Z223" s="1">
        <f>Z211+1</f>
        <v>1997</v>
      </c>
      <c r="AA223" s="27">
        <f t="shared" si="20"/>
        <v>205</v>
      </c>
      <c r="AB223" s="3">
        <v>9.6000000000000002E-2</v>
      </c>
      <c r="AD223" s="1">
        <f t="shared" si="18"/>
        <v>260.31638345000778</v>
      </c>
      <c r="AE223" s="1">
        <f t="shared" si="19"/>
        <v>260.31638345000778</v>
      </c>
    </row>
    <row r="224" spans="26:31" x14ac:dyDescent="0.3">
      <c r="AA224" s="27">
        <f t="shared" si="20"/>
        <v>206</v>
      </c>
      <c r="AB224" s="3">
        <v>2.7E-2</v>
      </c>
      <c r="AD224" s="1">
        <f t="shared" si="18"/>
        <v>267.34492580315799</v>
      </c>
      <c r="AE224" s="1">
        <f t="shared" si="19"/>
        <v>267.34492580315799</v>
      </c>
    </row>
    <row r="225" spans="26:31" x14ac:dyDescent="0.3">
      <c r="AA225" s="27">
        <f t="shared" si="20"/>
        <v>207</v>
      </c>
      <c r="AB225" s="3">
        <v>-0.03</v>
      </c>
      <c r="AD225" s="1">
        <f t="shared" si="18"/>
        <v>259.32457802906322</v>
      </c>
      <c r="AE225" s="1">
        <f t="shared" si="19"/>
        <v>259.32457802906322</v>
      </c>
    </row>
    <row r="226" spans="26:31" x14ac:dyDescent="0.3">
      <c r="AA226" s="27">
        <f t="shared" si="20"/>
        <v>208</v>
      </c>
      <c r="AB226" s="3">
        <v>0.115</v>
      </c>
      <c r="AD226" s="1">
        <f t="shared" si="18"/>
        <v>289.1469045024055</v>
      </c>
      <c r="AE226" s="1">
        <f t="shared" si="19"/>
        <v>289.1469045024055</v>
      </c>
    </row>
    <row r="227" spans="26:31" x14ac:dyDescent="0.3">
      <c r="AA227" s="27">
        <f t="shared" si="20"/>
        <v>209</v>
      </c>
      <c r="AB227" s="3">
        <v>-2.7E-2</v>
      </c>
      <c r="AD227" s="1">
        <f t="shared" si="18"/>
        <v>281.33993808084057</v>
      </c>
      <c r="AE227" s="1">
        <f t="shared" si="19"/>
        <v>281.33993808084057</v>
      </c>
    </row>
    <row r="228" spans="26:31" x14ac:dyDescent="0.3">
      <c r="AA228" s="27">
        <f t="shared" si="20"/>
        <v>210</v>
      </c>
      <c r="AB228" s="3">
        <v>0.13500000000000001</v>
      </c>
      <c r="AD228" s="1">
        <f t="shared" si="18"/>
        <v>319.32082972175402</v>
      </c>
      <c r="AE228" s="1">
        <f t="shared" si="19"/>
        <v>319.32082972175402</v>
      </c>
    </row>
    <row r="229" spans="26:31" x14ac:dyDescent="0.3">
      <c r="AA229" s="27">
        <f t="shared" si="20"/>
        <v>211</v>
      </c>
      <c r="AB229" s="3">
        <v>2.4E-2</v>
      </c>
      <c r="AD229" s="1">
        <f t="shared" si="18"/>
        <v>326.98452963507611</v>
      </c>
      <c r="AE229" s="1">
        <f t="shared" si="19"/>
        <v>326.98452963507611</v>
      </c>
    </row>
    <row r="230" spans="26:31" x14ac:dyDescent="0.3">
      <c r="AA230" s="27">
        <f t="shared" si="20"/>
        <v>212</v>
      </c>
      <c r="AB230" s="3">
        <v>-9.5000000000000001E-2</v>
      </c>
      <c r="AD230" s="1">
        <f t="shared" si="18"/>
        <v>295.92099931974388</v>
      </c>
      <c r="AE230" s="1">
        <f t="shared" si="19"/>
        <v>295.92099931974388</v>
      </c>
    </row>
    <row r="231" spans="26:31" x14ac:dyDescent="0.3">
      <c r="AA231" s="27">
        <f t="shared" si="20"/>
        <v>213</v>
      </c>
      <c r="AB231" s="3">
        <v>1.7000000000000001E-2</v>
      </c>
      <c r="AD231" s="1">
        <f t="shared" si="18"/>
        <v>300.95165630817951</v>
      </c>
      <c r="AE231" s="1">
        <f t="shared" si="19"/>
        <v>300.95165630817951</v>
      </c>
    </row>
    <row r="232" spans="26:31" x14ac:dyDescent="0.3">
      <c r="AA232" s="27">
        <f t="shared" si="20"/>
        <v>214</v>
      </c>
      <c r="AB232" s="3">
        <v>-3.4000000000000002E-2</v>
      </c>
      <c r="AD232" s="1">
        <f t="shared" si="18"/>
        <v>290.71929999370138</v>
      </c>
      <c r="AE232" s="1">
        <f t="shared" si="19"/>
        <v>290.71929999370138</v>
      </c>
    </row>
    <row r="233" spans="26:31" x14ac:dyDescent="0.3">
      <c r="AA233" s="27">
        <f t="shared" si="20"/>
        <v>215</v>
      </c>
      <c r="AB233" s="3">
        <v>-5.6000000000000001E-2</v>
      </c>
      <c r="AD233" s="1">
        <f t="shared" si="18"/>
        <v>274.43901919405408</v>
      </c>
      <c r="AE233" s="1">
        <f t="shared" si="19"/>
        <v>274.43901919405408</v>
      </c>
    </row>
    <row r="234" spans="26:31" x14ac:dyDescent="0.3">
      <c r="AA234" s="27">
        <f t="shared" si="20"/>
        <v>216</v>
      </c>
      <c r="AB234" s="3">
        <v>5.3999999999999999E-2</v>
      </c>
      <c r="AD234" s="1">
        <f t="shared" si="18"/>
        <v>289.258726230533</v>
      </c>
      <c r="AE234" s="1">
        <f t="shared" si="19"/>
        <v>289.258726230533</v>
      </c>
    </row>
    <row r="235" spans="26:31" x14ac:dyDescent="0.3">
      <c r="Z235" s="1">
        <f>Z223+1</f>
        <v>1998</v>
      </c>
      <c r="AA235" s="27">
        <f t="shared" si="20"/>
        <v>217</v>
      </c>
      <c r="AB235" s="3">
        <v>-0.11899999999999999</v>
      </c>
      <c r="AD235" s="1">
        <f t="shared" si="18"/>
        <v>254.83693780909957</v>
      </c>
      <c r="AE235" s="1">
        <f t="shared" si="19"/>
        <v>254.83693780909957</v>
      </c>
    </row>
    <row r="236" spans="26:31" x14ac:dyDescent="0.3">
      <c r="AA236" s="27">
        <f t="shared" si="20"/>
        <v>218</v>
      </c>
      <c r="AB236" s="3">
        <v>0.10100000000000001</v>
      </c>
      <c r="AD236" s="1">
        <f t="shared" si="18"/>
        <v>280.5754685278186</v>
      </c>
      <c r="AE236" s="1">
        <f t="shared" si="19"/>
        <v>280.5754685278186</v>
      </c>
    </row>
    <row r="237" spans="26:31" x14ac:dyDescent="0.3">
      <c r="AA237" s="27">
        <f t="shared" si="20"/>
        <v>219</v>
      </c>
      <c r="AB237" s="3">
        <v>5.2999999999999999E-2</v>
      </c>
      <c r="AD237" s="1">
        <f t="shared" si="18"/>
        <v>295.44596835979297</v>
      </c>
      <c r="AE237" s="1">
        <f t="shared" si="19"/>
        <v>295.44596835979297</v>
      </c>
    </row>
    <row r="238" spans="26:31" x14ac:dyDescent="0.3">
      <c r="AA238" s="27">
        <f t="shared" si="20"/>
        <v>220</v>
      </c>
      <c r="AB238" s="3">
        <v>3.7999999999999999E-2</v>
      </c>
      <c r="AD238" s="1">
        <f t="shared" si="18"/>
        <v>306.67291515746513</v>
      </c>
      <c r="AE238" s="1">
        <f t="shared" si="19"/>
        <v>306.67291515746513</v>
      </c>
    </row>
    <row r="239" spans="26:31" x14ac:dyDescent="0.3">
      <c r="AA239" s="27">
        <f t="shared" si="20"/>
        <v>221</v>
      </c>
      <c r="AB239" s="3">
        <v>-8.3000000000000004E-2</v>
      </c>
      <c r="AD239" s="1">
        <f t="shared" si="18"/>
        <v>281.21906319939552</v>
      </c>
      <c r="AE239" s="1">
        <f t="shared" si="19"/>
        <v>281.21906319939552</v>
      </c>
    </row>
    <row r="240" spans="26:31" x14ac:dyDescent="0.3">
      <c r="AA240" s="27">
        <f t="shared" si="20"/>
        <v>222</v>
      </c>
      <c r="AB240" s="3">
        <v>-0.114</v>
      </c>
      <c r="AD240" s="1">
        <f t="shared" si="18"/>
        <v>249.16008999466445</v>
      </c>
      <c r="AE240" s="1">
        <f t="shared" si="19"/>
        <v>249.16008999466445</v>
      </c>
    </row>
    <row r="241" spans="26:31" x14ac:dyDescent="0.3">
      <c r="AA241" s="27">
        <f t="shared" si="20"/>
        <v>223</v>
      </c>
      <c r="AB241" s="3">
        <v>-1.0999999999999999E-2</v>
      </c>
      <c r="AD241" s="1">
        <f t="shared" si="18"/>
        <v>246.41932900472312</v>
      </c>
      <c r="AE241" s="1">
        <f t="shared" si="19"/>
        <v>246.41932900472312</v>
      </c>
    </row>
    <row r="242" spans="26:31" x14ac:dyDescent="0.3">
      <c r="AA242" s="27">
        <f t="shared" si="20"/>
        <v>224</v>
      </c>
      <c r="AB242" s="3">
        <v>-8.4000000000000005E-2</v>
      </c>
      <c r="AD242" s="1">
        <f t="shared" si="18"/>
        <v>225.72010536832639</v>
      </c>
      <c r="AE242" s="1">
        <f t="shared" si="19"/>
        <v>225.72010536832639</v>
      </c>
    </row>
    <row r="243" spans="26:31" x14ac:dyDescent="0.3">
      <c r="AA243" s="27">
        <f t="shared" si="20"/>
        <v>225</v>
      </c>
      <c r="AB243" s="3">
        <v>6.0999999999999999E-2</v>
      </c>
      <c r="AD243" s="1">
        <f t="shared" si="18"/>
        <v>239.48903179579429</v>
      </c>
      <c r="AE243" s="1">
        <f t="shared" si="19"/>
        <v>239.48903179579429</v>
      </c>
    </row>
    <row r="244" spans="26:31" x14ac:dyDescent="0.3">
      <c r="AA244" s="27">
        <f t="shared" si="20"/>
        <v>226</v>
      </c>
      <c r="AB244" s="3">
        <v>-8.8999999999999996E-2</v>
      </c>
      <c r="AD244" s="1">
        <f t="shared" si="18"/>
        <v>218.17450796596862</v>
      </c>
      <c r="AE244" s="1">
        <f t="shared" si="19"/>
        <v>218.17450796596862</v>
      </c>
    </row>
    <row r="245" spans="26:31" x14ac:dyDescent="0.3">
      <c r="AA245" s="27">
        <f t="shared" si="20"/>
        <v>227</v>
      </c>
      <c r="AB245" s="3">
        <v>-8.0000000000000002E-3</v>
      </c>
      <c r="AD245" s="1">
        <f t="shared" si="18"/>
        <v>216.42911190224086</v>
      </c>
      <c r="AE245" s="1">
        <f t="shared" si="19"/>
        <v>216.42911190224086</v>
      </c>
    </row>
    <row r="246" spans="26:31" x14ac:dyDescent="0.3">
      <c r="AA246" s="27">
        <f t="shared" si="20"/>
        <v>228</v>
      </c>
      <c r="AB246" s="3">
        <v>8.1000000000000003E-2</v>
      </c>
      <c r="AD246" s="1">
        <f t="shared" si="18"/>
        <v>233.95986996632237</v>
      </c>
      <c r="AE246" s="1">
        <f t="shared" si="19"/>
        <v>233.95986996632237</v>
      </c>
    </row>
    <row r="247" spans="26:31" x14ac:dyDescent="0.3">
      <c r="Z247" s="1">
        <f>Z235+1</f>
        <v>1999</v>
      </c>
      <c r="AA247" s="27">
        <f t="shared" si="20"/>
        <v>229</v>
      </c>
      <c r="AB247" s="3">
        <v>8.5000000000000006E-2</v>
      </c>
      <c r="AD247" s="1">
        <f t="shared" si="18"/>
        <v>253.84645891345977</v>
      </c>
      <c r="AE247" s="1">
        <f t="shared" si="19"/>
        <v>253.84645891345977</v>
      </c>
    </row>
    <row r="248" spans="26:31" x14ac:dyDescent="0.3">
      <c r="AA248" s="27">
        <f t="shared" si="20"/>
        <v>230</v>
      </c>
      <c r="AB248" s="3">
        <v>1.6E-2</v>
      </c>
      <c r="AD248" s="1">
        <f t="shared" si="18"/>
        <v>257.90800225607512</v>
      </c>
      <c r="AE248" s="1">
        <f t="shared" si="19"/>
        <v>257.90800225607512</v>
      </c>
    </row>
    <row r="249" spans="26:31" x14ac:dyDescent="0.3">
      <c r="AA249" s="27">
        <f t="shared" si="20"/>
        <v>231</v>
      </c>
      <c r="AB249" s="3">
        <v>9.9000000000000005E-2</v>
      </c>
      <c r="AD249" s="1">
        <f t="shared" si="18"/>
        <v>283.44089447942656</v>
      </c>
      <c r="AE249" s="1">
        <f t="shared" si="19"/>
        <v>283.44089447942656</v>
      </c>
    </row>
    <row r="250" spans="26:31" x14ac:dyDescent="0.3">
      <c r="AA250" s="27">
        <f t="shared" si="20"/>
        <v>232</v>
      </c>
      <c r="AB250" s="3">
        <v>-9.2999999999999999E-2</v>
      </c>
      <c r="AD250" s="1">
        <f t="shared" si="18"/>
        <v>257.08089129283991</v>
      </c>
      <c r="AE250" s="1">
        <f t="shared" si="19"/>
        <v>257.08089129283991</v>
      </c>
    </row>
    <row r="251" spans="26:31" x14ac:dyDescent="0.3">
      <c r="AA251" s="27">
        <f t="shared" si="20"/>
        <v>233</v>
      </c>
      <c r="AB251" s="3">
        <v>0.158</v>
      </c>
      <c r="AD251" s="1">
        <f t="shared" si="18"/>
        <v>297.69967211710861</v>
      </c>
      <c r="AE251" s="1">
        <f t="shared" si="19"/>
        <v>297.69967211710861</v>
      </c>
    </row>
    <row r="252" spans="26:31" x14ac:dyDescent="0.3">
      <c r="AA252" s="27">
        <f t="shared" si="20"/>
        <v>234</v>
      </c>
      <c r="AB252" s="3">
        <v>4.9000000000000002E-2</v>
      </c>
      <c r="AD252" s="1">
        <f t="shared" si="18"/>
        <v>312.28695605084692</v>
      </c>
      <c r="AE252" s="1">
        <f t="shared" si="19"/>
        <v>312.28695605084692</v>
      </c>
    </row>
    <row r="253" spans="26:31" x14ac:dyDescent="0.3">
      <c r="AA253" s="27">
        <f t="shared" si="20"/>
        <v>235</v>
      </c>
      <c r="AB253" s="3">
        <v>0.10299999999999999</v>
      </c>
      <c r="AD253" s="1">
        <f t="shared" si="18"/>
        <v>344.45251252408417</v>
      </c>
      <c r="AE253" s="1">
        <f t="shared" si="19"/>
        <v>344.45251252408417</v>
      </c>
    </row>
    <row r="254" spans="26:31" x14ac:dyDescent="0.3">
      <c r="AA254" s="27">
        <f t="shared" si="20"/>
        <v>236</v>
      </c>
      <c r="AB254" s="3">
        <v>7.8E-2</v>
      </c>
      <c r="AD254" s="1">
        <f t="shared" si="18"/>
        <v>371.31980850096278</v>
      </c>
      <c r="AE254" s="1">
        <f t="shared" si="19"/>
        <v>371.31980850096278</v>
      </c>
    </row>
    <row r="255" spans="26:31" x14ac:dyDescent="0.3">
      <c r="AA255" s="27">
        <f t="shared" si="20"/>
        <v>237</v>
      </c>
      <c r="AB255" s="3">
        <v>1E-3</v>
      </c>
      <c r="AD255" s="1">
        <f t="shared" si="18"/>
        <v>371.69112830946369</v>
      </c>
      <c r="AE255" s="1">
        <f t="shared" si="19"/>
        <v>371.69112830946369</v>
      </c>
    </row>
    <row r="256" spans="26:31" x14ac:dyDescent="0.3">
      <c r="AA256" s="27">
        <f t="shared" si="20"/>
        <v>238</v>
      </c>
      <c r="AB256" s="3">
        <v>-6.2E-2</v>
      </c>
      <c r="AD256" s="1">
        <f t="shared" si="18"/>
        <v>348.64627835427694</v>
      </c>
      <c r="AE256" s="1">
        <f t="shared" si="19"/>
        <v>348.64627835427694</v>
      </c>
    </row>
    <row r="257" spans="26:31" x14ac:dyDescent="0.3">
      <c r="AA257" s="27">
        <f t="shared" si="20"/>
        <v>239</v>
      </c>
      <c r="AB257" s="3">
        <v>3.7999999999999999E-2</v>
      </c>
      <c r="AD257" s="1">
        <f t="shared" si="18"/>
        <v>361.89483693173946</v>
      </c>
      <c r="AE257" s="1">
        <f t="shared" si="19"/>
        <v>361.89483693173946</v>
      </c>
    </row>
    <row r="258" spans="26:31" x14ac:dyDescent="0.3">
      <c r="AA258" s="27">
        <f t="shared" si="20"/>
        <v>240</v>
      </c>
      <c r="AB258" s="3">
        <v>7.5999999999999998E-2</v>
      </c>
      <c r="AD258" s="1">
        <f t="shared" si="18"/>
        <v>389.39884453855171</v>
      </c>
      <c r="AE258" s="1">
        <f t="shared" si="19"/>
        <v>389.39884453855171</v>
      </c>
    </row>
    <row r="259" spans="26:31" x14ac:dyDescent="0.3">
      <c r="Z259" s="1">
        <f>Z247+1</f>
        <v>2000</v>
      </c>
      <c r="AA259" s="27">
        <f t="shared" si="20"/>
        <v>241</v>
      </c>
      <c r="AB259" s="3">
        <v>0.04</v>
      </c>
      <c r="AD259" s="1">
        <f t="shared" si="18"/>
        <v>404.97479832009378</v>
      </c>
      <c r="AE259" s="1">
        <f t="shared" si="19"/>
        <v>404.97479832009378</v>
      </c>
    </row>
    <row r="260" spans="26:31" x14ac:dyDescent="0.3">
      <c r="AA260" s="27">
        <f t="shared" si="20"/>
        <v>242</v>
      </c>
      <c r="AB260" s="3">
        <v>7.0000000000000007E-2</v>
      </c>
      <c r="AD260" s="1">
        <f t="shared" si="18"/>
        <v>433.32303420250037</v>
      </c>
      <c r="AE260" s="1">
        <f t="shared" si="19"/>
        <v>433.32303420250037</v>
      </c>
    </row>
    <row r="261" spans="26:31" x14ac:dyDescent="0.3">
      <c r="AA261" s="27">
        <f t="shared" si="20"/>
        <v>243</v>
      </c>
      <c r="AB261" s="3">
        <v>-7.5999999999999998E-2</v>
      </c>
      <c r="AD261" s="1">
        <f t="shared" si="18"/>
        <v>400.39048360311034</v>
      </c>
      <c r="AE261" s="1">
        <f t="shared" si="19"/>
        <v>400.39048360311034</v>
      </c>
    </row>
    <row r="262" spans="26:31" x14ac:dyDescent="0.3">
      <c r="AA262" s="27">
        <f t="shared" si="20"/>
        <v>244</v>
      </c>
      <c r="AB262" s="3">
        <v>-0.08</v>
      </c>
      <c r="AD262" s="1">
        <f t="shared" si="18"/>
        <v>368.35924491486151</v>
      </c>
      <c r="AE262" s="1">
        <f t="shared" si="19"/>
        <v>368.35924491486151</v>
      </c>
    </row>
    <row r="263" spans="26:31" x14ac:dyDescent="0.3">
      <c r="AA263" s="27">
        <f t="shared" si="20"/>
        <v>245</v>
      </c>
      <c r="AB263" s="3">
        <v>-1.9E-2</v>
      </c>
      <c r="AD263" s="1">
        <f t="shared" si="18"/>
        <v>361.36041926147914</v>
      </c>
      <c r="AE263" s="1">
        <f t="shared" si="19"/>
        <v>361.36041926147914</v>
      </c>
    </row>
    <row r="264" spans="26:31" x14ac:dyDescent="0.3">
      <c r="AA264" s="27">
        <f t="shared" si="20"/>
        <v>246</v>
      </c>
      <c r="AB264" s="3">
        <v>6.6000000000000003E-2</v>
      </c>
      <c r="AD264" s="1">
        <f t="shared" si="18"/>
        <v>385.21020693273681</v>
      </c>
      <c r="AE264" s="1">
        <f t="shared" si="19"/>
        <v>385.21020693273681</v>
      </c>
    </row>
    <row r="265" spans="26:31" x14ac:dyDescent="0.3">
      <c r="AA265" s="27">
        <f t="shared" si="20"/>
        <v>247</v>
      </c>
      <c r="AB265" s="3">
        <v>-9.4E-2</v>
      </c>
      <c r="AD265" s="1">
        <f t="shared" si="18"/>
        <v>349.00044748105955</v>
      </c>
      <c r="AE265" s="1">
        <f t="shared" si="19"/>
        <v>349.00044748105955</v>
      </c>
    </row>
    <row r="266" spans="26:31" x14ac:dyDescent="0.3">
      <c r="AA266" s="27">
        <f t="shared" si="20"/>
        <v>248</v>
      </c>
      <c r="AB266" s="3">
        <v>4.5999999999999999E-2</v>
      </c>
      <c r="AD266" s="1">
        <f t="shared" si="18"/>
        <v>365.0544680651883</v>
      </c>
      <c r="AE266" s="1">
        <f t="shared" si="19"/>
        <v>365.0544680651883</v>
      </c>
    </row>
    <row r="267" spans="26:31" x14ac:dyDescent="0.3">
      <c r="AA267" s="27">
        <f t="shared" si="20"/>
        <v>249</v>
      </c>
      <c r="AB267" s="3">
        <v>-8.7999999999999995E-2</v>
      </c>
      <c r="AD267" s="1">
        <f t="shared" si="18"/>
        <v>332.92967487545172</v>
      </c>
      <c r="AE267" s="1">
        <f t="shared" si="19"/>
        <v>332.92967487545172</v>
      </c>
    </row>
    <row r="268" spans="26:31" x14ac:dyDescent="0.3">
      <c r="AA268" s="27">
        <f t="shared" si="20"/>
        <v>250</v>
      </c>
      <c r="AB268" s="3">
        <v>-7.8E-2</v>
      </c>
      <c r="AD268" s="1">
        <f t="shared" si="18"/>
        <v>306.96116023516652</v>
      </c>
      <c r="AE268" s="1">
        <f t="shared" si="19"/>
        <v>306.96116023516652</v>
      </c>
    </row>
    <row r="269" spans="26:31" x14ac:dyDescent="0.3">
      <c r="AA269" s="27">
        <f t="shared" si="20"/>
        <v>251</v>
      </c>
      <c r="AB269" s="3">
        <v>8.1000000000000003E-2</v>
      </c>
      <c r="AD269" s="1">
        <f t="shared" ref="AD269:AD332" si="21">AD268*(1+AB269)</f>
        <v>331.825014214215</v>
      </c>
      <c r="AE269" s="1">
        <f t="shared" si="19"/>
        <v>331.825014214215</v>
      </c>
    </row>
    <row r="270" spans="26:31" x14ac:dyDescent="0.3">
      <c r="AA270" s="27">
        <f t="shared" si="20"/>
        <v>252</v>
      </c>
      <c r="AB270" s="3">
        <v>-4.0000000000000001E-3</v>
      </c>
      <c r="AD270" s="1">
        <f t="shared" si="21"/>
        <v>330.49771415735813</v>
      </c>
      <c r="AE270" s="1">
        <f t="shared" si="19"/>
        <v>330.49771415735813</v>
      </c>
    </row>
    <row r="271" spans="26:31" x14ac:dyDescent="0.3">
      <c r="Z271" s="1">
        <f>Z259+1</f>
        <v>2001</v>
      </c>
      <c r="AA271" s="27">
        <f t="shared" si="20"/>
        <v>253</v>
      </c>
      <c r="AB271" s="3">
        <v>8.8999999999999996E-2</v>
      </c>
      <c r="AD271" s="1">
        <f t="shared" si="21"/>
        <v>359.91201071736299</v>
      </c>
      <c r="AE271" s="1">
        <f t="shared" si="19"/>
        <v>359.91201071736299</v>
      </c>
    </row>
    <row r="272" spans="26:31" x14ac:dyDescent="0.3">
      <c r="AA272" s="27">
        <f t="shared" si="20"/>
        <v>254</v>
      </c>
      <c r="AB272" s="3">
        <v>-1.4999999999999999E-2</v>
      </c>
      <c r="AD272" s="1">
        <f t="shared" si="21"/>
        <v>354.51333055660251</v>
      </c>
      <c r="AE272" s="1">
        <f t="shared" si="19"/>
        <v>354.51333055660251</v>
      </c>
    </row>
    <row r="273" spans="26:31" x14ac:dyDescent="0.3">
      <c r="AA273" s="27">
        <f t="shared" si="20"/>
        <v>255</v>
      </c>
      <c r="AB273" s="3">
        <v>-0.15</v>
      </c>
      <c r="AD273" s="1">
        <f t="shared" si="21"/>
        <v>301.33633097311213</v>
      </c>
      <c r="AE273" s="1">
        <f t="shared" si="19"/>
        <v>301.33633097311213</v>
      </c>
    </row>
    <row r="274" spans="26:31" x14ac:dyDescent="0.3">
      <c r="AA274" s="27">
        <f t="shared" si="20"/>
        <v>256</v>
      </c>
      <c r="AB274" s="3">
        <v>-0.02</v>
      </c>
      <c r="AD274" s="1">
        <f t="shared" si="21"/>
        <v>295.30960435364989</v>
      </c>
      <c r="AE274" s="1">
        <f t="shared" si="19"/>
        <v>295.30960435364989</v>
      </c>
    </row>
    <row r="275" spans="26:31" x14ac:dyDescent="0.3">
      <c r="AA275" s="27">
        <f t="shared" si="20"/>
        <v>257</v>
      </c>
      <c r="AB275" s="3">
        <v>3.7999999999999999E-2</v>
      </c>
      <c r="AD275" s="1">
        <f t="shared" si="21"/>
        <v>306.53136931908858</v>
      </c>
      <c r="AE275" s="1">
        <f t="shared" ref="AE275:AE338" si="22">IF(AND(AA275&gt;=startm,AA275&lt;=endm),AD275,"No")</f>
        <v>306.53136931908858</v>
      </c>
    </row>
    <row r="276" spans="26:31" x14ac:dyDescent="0.3">
      <c r="AA276" s="27">
        <f t="shared" si="20"/>
        <v>258</v>
      </c>
      <c r="AB276" s="3">
        <v>-5.0999999999999997E-2</v>
      </c>
      <c r="AD276" s="1">
        <f t="shared" si="21"/>
        <v>290.89826948381506</v>
      </c>
      <c r="AE276" s="1">
        <f t="shared" si="22"/>
        <v>290.89826948381506</v>
      </c>
    </row>
    <row r="277" spans="26:31" x14ac:dyDescent="0.3">
      <c r="AA277" s="27">
        <f t="shared" ref="AA277:AA340" si="23">AA276+1</f>
        <v>259</v>
      </c>
      <c r="AB277" s="3">
        <v>-3.2000000000000001E-2</v>
      </c>
      <c r="AD277" s="1">
        <f t="shared" si="21"/>
        <v>281.58952486033297</v>
      </c>
      <c r="AE277" s="1">
        <f t="shared" si="22"/>
        <v>281.58952486033297</v>
      </c>
    </row>
    <row r="278" spans="26:31" x14ac:dyDescent="0.3">
      <c r="AA278" s="27">
        <f t="shared" si="23"/>
        <v>260</v>
      </c>
      <c r="AB278" s="3">
        <v>-1.7999999999999999E-2</v>
      </c>
      <c r="AD278" s="1">
        <f t="shared" si="21"/>
        <v>276.52091341284699</v>
      </c>
      <c r="AE278" s="1">
        <f t="shared" si="22"/>
        <v>276.52091341284699</v>
      </c>
    </row>
    <row r="279" spans="26:31" x14ac:dyDescent="0.3">
      <c r="AA279" s="27">
        <f t="shared" si="23"/>
        <v>261</v>
      </c>
      <c r="AB279" s="3">
        <v>-0.13300000000000001</v>
      </c>
      <c r="AD279" s="1">
        <f t="shared" si="21"/>
        <v>239.74363192893833</v>
      </c>
      <c r="AE279" s="1">
        <f t="shared" si="22"/>
        <v>239.74363192893833</v>
      </c>
    </row>
    <row r="280" spans="26:31" x14ac:dyDescent="0.3">
      <c r="AA280" s="27">
        <f t="shared" si="23"/>
        <v>262</v>
      </c>
      <c r="AB280" s="3">
        <v>6.4000000000000001E-2</v>
      </c>
      <c r="AD280" s="1">
        <f t="shared" si="21"/>
        <v>255.08722437239038</v>
      </c>
      <c r="AE280" s="1">
        <f t="shared" si="22"/>
        <v>255.08722437239038</v>
      </c>
    </row>
    <row r="281" spans="26:31" x14ac:dyDescent="0.3">
      <c r="AA281" s="27">
        <f t="shared" si="23"/>
        <v>263</v>
      </c>
      <c r="AB281" s="3">
        <v>9.8000000000000004E-2</v>
      </c>
      <c r="AD281" s="1">
        <f t="shared" si="21"/>
        <v>280.08577236088468</v>
      </c>
      <c r="AE281" s="1">
        <f t="shared" si="22"/>
        <v>280.08577236088468</v>
      </c>
    </row>
    <row r="282" spans="26:31" x14ac:dyDescent="0.3">
      <c r="AA282" s="27">
        <f t="shared" si="23"/>
        <v>264</v>
      </c>
      <c r="AB282" s="3">
        <v>-8.0000000000000002E-3</v>
      </c>
      <c r="AD282" s="1">
        <f t="shared" si="21"/>
        <v>277.8450861819976</v>
      </c>
      <c r="AE282" s="1">
        <f t="shared" si="22"/>
        <v>277.8450861819976</v>
      </c>
    </row>
    <row r="283" spans="26:31" x14ac:dyDescent="0.3">
      <c r="Z283" s="1">
        <f>Z271+1</f>
        <v>2002</v>
      </c>
      <c r="AA283" s="27">
        <f t="shared" si="23"/>
        <v>265</v>
      </c>
      <c r="AB283" s="3">
        <v>1.4999999999999999E-2</v>
      </c>
      <c r="AD283" s="1">
        <f t="shared" si="21"/>
        <v>282.01276247472754</v>
      </c>
      <c r="AE283" s="1">
        <f t="shared" si="22"/>
        <v>282.01276247472754</v>
      </c>
    </row>
    <row r="284" spans="26:31" x14ac:dyDescent="0.3">
      <c r="AA284" s="27">
        <f t="shared" si="23"/>
        <v>266</v>
      </c>
      <c r="AB284" s="3">
        <v>6.2E-2</v>
      </c>
      <c r="AD284" s="1">
        <f t="shared" si="21"/>
        <v>299.49755374816067</v>
      </c>
      <c r="AE284" s="1">
        <f t="shared" si="22"/>
        <v>299.49755374816067</v>
      </c>
    </row>
    <row r="285" spans="26:31" x14ac:dyDescent="0.3">
      <c r="AA285" s="27">
        <f t="shared" si="23"/>
        <v>267</v>
      </c>
      <c r="AB285" s="3">
        <v>-1.0999999999999999E-2</v>
      </c>
      <c r="AD285" s="1">
        <f t="shared" si="21"/>
        <v>296.20308065693092</v>
      </c>
      <c r="AE285" s="1">
        <f t="shared" si="22"/>
        <v>296.20308065693092</v>
      </c>
    </row>
    <row r="286" spans="26:31" x14ac:dyDescent="0.3">
      <c r="AA286" s="27">
        <f t="shared" si="23"/>
        <v>268</v>
      </c>
      <c r="AB286" s="3">
        <v>-0.04</v>
      </c>
      <c r="AD286" s="1">
        <f t="shared" si="21"/>
        <v>284.35495743065366</v>
      </c>
      <c r="AE286" s="1">
        <f t="shared" si="22"/>
        <v>284.35495743065366</v>
      </c>
    </row>
    <row r="287" spans="26:31" x14ac:dyDescent="0.3">
      <c r="AA287" s="27">
        <f t="shared" si="23"/>
        <v>269</v>
      </c>
      <c r="AB287" s="3">
        <v>-5.0999999999999997E-2</v>
      </c>
      <c r="AD287" s="1">
        <f t="shared" si="21"/>
        <v>269.8528546016903</v>
      </c>
      <c r="AE287" s="1">
        <f t="shared" si="22"/>
        <v>269.8528546016903</v>
      </c>
    </row>
    <row r="288" spans="26:31" x14ac:dyDescent="0.3">
      <c r="AA288" s="27">
        <f t="shared" si="23"/>
        <v>270</v>
      </c>
      <c r="AB288" s="3">
        <v>2.8000000000000001E-2</v>
      </c>
      <c r="AD288" s="1">
        <f t="shared" si="21"/>
        <v>277.40873453053763</v>
      </c>
      <c r="AE288" s="1">
        <f t="shared" si="22"/>
        <v>277.40873453053763</v>
      </c>
    </row>
    <row r="289" spans="26:31" x14ac:dyDescent="0.3">
      <c r="AA289" s="27">
        <f t="shared" si="23"/>
        <v>271</v>
      </c>
      <c r="AB289" s="3">
        <v>-9.2999999999999999E-2</v>
      </c>
      <c r="AD289" s="1">
        <f t="shared" si="21"/>
        <v>251.60972221919764</v>
      </c>
      <c r="AE289" s="1">
        <f t="shared" si="22"/>
        <v>251.60972221919764</v>
      </c>
    </row>
    <row r="290" spans="26:31" x14ac:dyDescent="0.3">
      <c r="AA290" s="27">
        <f t="shared" si="23"/>
        <v>272</v>
      </c>
      <c r="AB290" s="3">
        <v>5.3999999999999999E-2</v>
      </c>
      <c r="AD290" s="1">
        <f t="shared" si="21"/>
        <v>265.19664721903433</v>
      </c>
      <c r="AE290" s="1">
        <f t="shared" si="22"/>
        <v>265.19664721903433</v>
      </c>
    </row>
    <row r="291" spans="26:31" x14ac:dyDescent="0.3">
      <c r="AA291" s="27">
        <f t="shared" si="23"/>
        <v>273</v>
      </c>
      <c r="AB291" s="3">
        <v>-4.7E-2</v>
      </c>
      <c r="AD291" s="1">
        <f t="shared" si="21"/>
        <v>252.7324047997397</v>
      </c>
      <c r="AE291" s="1">
        <f t="shared" si="22"/>
        <v>252.7324047997397</v>
      </c>
    </row>
    <row r="292" spans="26:31" x14ac:dyDescent="0.3">
      <c r="AA292" s="27">
        <f t="shared" si="23"/>
        <v>274</v>
      </c>
      <c r="AB292" s="3">
        <v>-1.2E-2</v>
      </c>
      <c r="AD292" s="1">
        <f t="shared" si="21"/>
        <v>249.69961594214283</v>
      </c>
      <c r="AE292" s="1">
        <f t="shared" si="22"/>
        <v>249.69961594214283</v>
      </c>
    </row>
    <row r="293" spans="26:31" x14ac:dyDescent="0.3">
      <c r="AA293" s="27">
        <f t="shared" si="23"/>
        <v>275</v>
      </c>
      <c r="AB293" s="3">
        <v>0.104</v>
      </c>
      <c r="AD293" s="1">
        <f t="shared" si="21"/>
        <v>275.6683760001257</v>
      </c>
      <c r="AE293" s="1">
        <f t="shared" si="22"/>
        <v>275.6683760001257</v>
      </c>
    </row>
    <row r="294" spans="26:31" x14ac:dyDescent="0.3">
      <c r="AA294" s="27">
        <f t="shared" si="23"/>
        <v>276</v>
      </c>
      <c r="AB294" s="3">
        <v>4.1000000000000002E-2</v>
      </c>
      <c r="AD294" s="1">
        <f t="shared" si="21"/>
        <v>286.97077941613082</v>
      </c>
      <c r="AE294" s="1">
        <f t="shared" si="22"/>
        <v>286.97077941613082</v>
      </c>
    </row>
    <row r="295" spans="26:31" x14ac:dyDescent="0.3">
      <c r="Z295" s="1">
        <f>Z283+1</f>
        <v>2003</v>
      </c>
      <c r="AA295" s="27">
        <f t="shared" si="23"/>
        <v>277</v>
      </c>
      <c r="AB295" s="3">
        <v>-3.7999999999999999E-2</v>
      </c>
      <c r="AD295" s="1">
        <f t="shared" si="21"/>
        <v>276.06588979831787</v>
      </c>
      <c r="AE295" s="1">
        <f t="shared" si="22"/>
        <v>276.06588979831787</v>
      </c>
    </row>
    <row r="296" spans="26:31" x14ac:dyDescent="0.3">
      <c r="AA296" s="27">
        <f t="shared" si="23"/>
        <v>278</v>
      </c>
      <c r="AB296" s="3">
        <v>2.1000000000000001E-2</v>
      </c>
      <c r="AD296" s="1">
        <f t="shared" si="21"/>
        <v>281.86327348408253</v>
      </c>
      <c r="AE296" s="1">
        <f t="shared" si="22"/>
        <v>281.86327348408253</v>
      </c>
    </row>
    <row r="297" spans="26:31" x14ac:dyDescent="0.3">
      <c r="AA297" s="27">
        <f t="shared" si="23"/>
        <v>279</v>
      </c>
      <c r="AB297" s="3">
        <v>-0.08</v>
      </c>
      <c r="AD297" s="1">
        <f t="shared" si="21"/>
        <v>259.31421160535592</v>
      </c>
      <c r="AE297" s="1">
        <f t="shared" si="22"/>
        <v>259.31421160535592</v>
      </c>
    </row>
    <row r="298" spans="26:31" x14ac:dyDescent="0.3">
      <c r="AA298" s="27">
        <f t="shared" si="23"/>
        <v>280</v>
      </c>
      <c r="AB298" s="3">
        <v>-4.4999999999999998E-2</v>
      </c>
      <c r="AD298" s="1">
        <f t="shared" si="21"/>
        <v>247.64507208311488</v>
      </c>
      <c r="AE298" s="1">
        <f t="shared" si="22"/>
        <v>247.64507208311488</v>
      </c>
    </row>
    <row r="299" spans="26:31" x14ac:dyDescent="0.3">
      <c r="AA299" s="27">
        <f t="shared" si="23"/>
        <v>281</v>
      </c>
      <c r="AB299" s="3">
        <v>7.8E-2</v>
      </c>
      <c r="AD299" s="1">
        <f t="shared" si="21"/>
        <v>266.96138770559787</v>
      </c>
      <c r="AE299" s="1">
        <f t="shared" si="22"/>
        <v>266.96138770559787</v>
      </c>
    </row>
    <row r="300" spans="26:31" x14ac:dyDescent="0.3">
      <c r="AA300" s="27">
        <f t="shared" si="23"/>
        <v>282</v>
      </c>
      <c r="AB300" s="3">
        <v>0.126</v>
      </c>
      <c r="AD300" s="1">
        <f t="shared" si="21"/>
        <v>300.59852255650316</v>
      </c>
      <c r="AE300" s="1">
        <f t="shared" si="22"/>
        <v>300.59852255650316</v>
      </c>
    </row>
    <row r="301" spans="26:31" x14ac:dyDescent="0.3">
      <c r="AA301" s="27">
        <f t="shared" si="23"/>
        <v>283</v>
      </c>
      <c r="AB301" s="3">
        <v>4.5999999999999999E-2</v>
      </c>
      <c r="AD301" s="1">
        <f t="shared" si="21"/>
        <v>314.42605459410231</v>
      </c>
      <c r="AE301" s="1">
        <f t="shared" si="22"/>
        <v>314.42605459410231</v>
      </c>
    </row>
    <row r="302" spans="26:31" x14ac:dyDescent="0.3">
      <c r="AA302" s="27">
        <f t="shared" si="23"/>
        <v>284</v>
      </c>
      <c r="AB302" s="3">
        <v>0.14399999999999999</v>
      </c>
      <c r="AD302" s="1">
        <f t="shared" si="21"/>
        <v>359.70340645565301</v>
      </c>
      <c r="AE302" s="1">
        <f t="shared" si="22"/>
        <v>359.70340645565301</v>
      </c>
    </row>
    <row r="303" spans="26:31" x14ac:dyDescent="0.3">
      <c r="AA303" s="27">
        <f t="shared" si="23"/>
        <v>285</v>
      </c>
      <c r="AB303" s="3">
        <v>4.4999999999999998E-2</v>
      </c>
      <c r="AD303" s="1">
        <f t="shared" si="21"/>
        <v>375.89005974615736</v>
      </c>
      <c r="AE303" s="1">
        <f t="shared" si="22"/>
        <v>375.89005974615736</v>
      </c>
    </row>
    <row r="304" spans="26:31" x14ac:dyDescent="0.3">
      <c r="AA304" s="27">
        <f t="shared" si="23"/>
        <v>286</v>
      </c>
      <c r="AB304" s="3">
        <v>9.8000000000000004E-2</v>
      </c>
      <c r="AD304" s="1">
        <f t="shared" si="21"/>
        <v>412.72728560128081</v>
      </c>
      <c r="AE304" s="1">
        <f t="shared" si="22"/>
        <v>412.72728560128081</v>
      </c>
    </row>
    <row r="305" spans="26:31" x14ac:dyDescent="0.3">
      <c r="AA305" s="27">
        <f t="shared" si="23"/>
        <v>287</v>
      </c>
      <c r="AB305" s="3">
        <v>3.7999999999999999E-2</v>
      </c>
      <c r="AD305" s="1">
        <f t="shared" si="21"/>
        <v>428.41092245412949</v>
      </c>
      <c r="AE305" s="1">
        <f t="shared" si="22"/>
        <v>428.41092245412949</v>
      </c>
    </row>
    <row r="306" spans="26:31" x14ac:dyDescent="0.3">
      <c r="AA306" s="27">
        <f t="shared" si="23"/>
        <v>288</v>
      </c>
      <c r="AB306" s="3">
        <v>0.16400000000000001</v>
      </c>
      <c r="AD306" s="1">
        <f t="shared" si="21"/>
        <v>498.67031373660672</v>
      </c>
      <c r="AE306" s="1">
        <f t="shared" si="22"/>
        <v>498.67031373660672</v>
      </c>
    </row>
    <row r="307" spans="26:31" x14ac:dyDescent="0.3">
      <c r="Z307" s="1">
        <f>Z295+1</f>
        <v>2004</v>
      </c>
      <c r="AA307" s="27">
        <f t="shared" si="23"/>
        <v>289</v>
      </c>
      <c r="AB307" s="3">
        <v>-2.5000000000000001E-2</v>
      </c>
      <c r="AD307" s="1">
        <f t="shared" si="21"/>
        <v>486.20355589319155</v>
      </c>
      <c r="AE307" s="1">
        <f t="shared" si="22"/>
        <v>486.20355589319155</v>
      </c>
    </row>
    <row r="308" spans="26:31" x14ac:dyDescent="0.3">
      <c r="AA308" s="27">
        <f t="shared" si="23"/>
        <v>290</v>
      </c>
      <c r="AB308" s="3">
        <v>-5.0000000000000001E-3</v>
      </c>
      <c r="AD308" s="1">
        <f t="shared" si="21"/>
        <v>483.7725381137256</v>
      </c>
      <c r="AE308" s="1">
        <f t="shared" si="22"/>
        <v>483.7725381137256</v>
      </c>
    </row>
    <row r="309" spans="26:31" x14ac:dyDescent="0.3">
      <c r="AA309" s="27">
        <f t="shared" si="23"/>
        <v>291</v>
      </c>
      <c r="AB309" s="3">
        <v>-1.6E-2</v>
      </c>
      <c r="AD309" s="1">
        <f t="shared" si="21"/>
        <v>476.03217750390598</v>
      </c>
      <c r="AE309" s="1">
        <f t="shared" si="22"/>
        <v>476.03217750390598</v>
      </c>
    </row>
    <row r="310" spans="26:31" x14ac:dyDescent="0.3">
      <c r="AA310" s="27">
        <f t="shared" si="23"/>
        <v>292</v>
      </c>
      <c r="AB310" s="3">
        <v>1.4E-2</v>
      </c>
      <c r="AD310" s="1">
        <f t="shared" si="21"/>
        <v>482.6966279889607</v>
      </c>
      <c r="AE310" s="1">
        <f t="shared" si="22"/>
        <v>482.6966279889607</v>
      </c>
    </row>
    <row r="311" spans="26:31" x14ac:dyDescent="0.3">
      <c r="AA311" s="27">
        <f t="shared" si="23"/>
        <v>293</v>
      </c>
      <c r="AB311" s="3">
        <v>-0.17399999999999999</v>
      </c>
      <c r="AD311" s="1">
        <f t="shared" si="21"/>
        <v>398.70741471888158</v>
      </c>
      <c r="AE311" s="1">
        <f t="shared" si="22"/>
        <v>398.70741471888158</v>
      </c>
    </row>
    <row r="312" spans="26:31" x14ac:dyDescent="0.3">
      <c r="AA312" s="27">
        <f t="shared" si="23"/>
        <v>294</v>
      </c>
      <c r="AB312" s="3">
        <v>1.4999999999999999E-2</v>
      </c>
      <c r="AD312" s="1">
        <f t="shared" si="21"/>
        <v>404.68802593966478</v>
      </c>
      <c r="AE312" s="1">
        <f t="shared" si="22"/>
        <v>404.68802593966478</v>
      </c>
    </row>
    <row r="313" spans="26:31" x14ac:dyDescent="0.3">
      <c r="AA313" s="27">
        <f t="shared" si="23"/>
        <v>295</v>
      </c>
      <c r="AB313" s="3">
        <v>8.4000000000000005E-2</v>
      </c>
      <c r="AD313" s="1">
        <f t="shared" si="21"/>
        <v>438.68182011859665</v>
      </c>
      <c r="AE313" s="1">
        <f t="shared" si="22"/>
        <v>438.68182011859665</v>
      </c>
    </row>
    <row r="314" spans="26:31" x14ac:dyDescent="0.3">
      <c r="AA314" s="27">
        <f t="shared" si="23"/>
        <v>296</v>
      </c>
      <c r="AB314" s="3">
        <v>0</v>
      </c>
      <c r="AD314" s="1">
        <f t="shared" si="21"/>
        <v>438.68182011859665</v>
      </c>
      <c r="AE314" s="1">
        <f t="shared" si="22"/>
        <v>438.68182011859665</v>
      </c>
    </row>
    <row r="315" spans="26:31" x14ac:dyDescent="0.3">
      <c r="AA315" s="27">
        <f t="shared" si="23"/>
        <v>297</v>
      </c>
      <c r="AB315" s="3">
        <v>7.0000000000000007E-2</v>
      </c>
      <c r="AD315" s="1">
        <f t="shared" si="21"/>
        <v>469.38954752689847</v>
      </c>
      <c r="AE315" s="1">
        <f t="shared" si="22"/>
        <v>469.38954752689847</v>
      </c>
    </row>
    <row r="316" spans="26:31" x14ac:dyDescent="0.3">
      <c r="AA316" s="27">
        <f t="shared" si="23"/>
        <v>298</v>
      </c>
      <c r="AB316" s="3">
        <v>2.4E-2</v>
      </c>
      <c r="AD316" s="1">
        <f t="shared" si="21"/>
        <v>480.65489666754405</v>
      </c>
      <c r="AE316" s="1">
        <f t="shared" si="22"/>
        <v>480.65489666754405</v>
      </c>
    </row>
    <row r="317" spans="26:31" x14ac:dyDescent="0.3">
      <c r="AA317" s="27">
        <f t="shared" si="23"/>
        <v>299</v>
      </c>
      <c r="AB317" s="3">
        <v>9.6000000000000002E-2</v>
      </c>
      <c r="AD317" s="1">
        <f t="shared" si="21"/>
        <v>526.79776674762832</v>
      </c>
      <c r="AE317" s="1">
        <f t="shared" si="22"/>
        <v>526.79776674762832</v>
      </c>
    </row>
    <row r="318" spans="26:31" x14ac:dyDescent="0.3">
      <c r="AA318" s="27">
        <f t="shared" si="23"/>
        <v>300</v>
      </c>
      <c r="AB318" s="3">
        <v>6.2E-2</v>
      </c>
      <c r="AD318" s="1">
        <f t="shared" si="21"/>
        <v>559.45922828598134</v>
      </c>
      <c r="AE318" s="1">
        <f t="shared" si="22"/>
        <v>559.45922828598134</v>
      </c>
    </row>
    <row r="319" spans="26:31" x14ac:dyDescent="0.3">
      <c r="Z319" s="1">
        <f>Z307+1</f>
        <v>2005</v>
      </c>
      <c r="AA319" s="27">
        <f t="shared" si="23"/>
        <v>301</v>
      </c>
      <c r="AB319" s="3">
        <v>-7.0000000000000001E-3</v>
      </c>
      <c r="AD319" s="1">
        <f t="shared" si="21"/>
        <v>555.54301368797951</v>
      </c>
      <c r="AE319" s="1">
        <f t="shared" si="22"/>
        <v>555.54301368797951</v>
      </c>
    </row>
    <row r="320" spans="26:31" x14ac:dyDescent="0.3">
      <c r="AA320" s="27">
        <f t="shared" si="23"/>
        <v>302</v>
      </c>
      <c r="AB320" s="3">
        <v>2.1999999999999999E-2</v>
      </c>
      <c r="AD320" s="1">
        <f t="shared" si="21"/>
        <v>567.76495998911503</v>
      </c>
      <c r="AE320" s="1">
        <f t="shared" si="22"/>
        <v>567.76495998911503</v>
      </c>
    </row>
    <row r="321" spans="26:31" x14ac:dyDescent="0.3">
      <c r="AA321" s="27">
        <f t="shared" si="23"/>
        <v>303</v>
      </c>
      <c r="AB321" s="3">
        <v>-3.2000000000000001E-2</v>
      </c>
      <c r="AD321" s="1">
        <f t="shared" si="21"/>
        <v>549.59648126946331</v>
      </c>
      <c r="AE321" s="1">
        <f t="shared" si="22"/>
        <v>549.59648126946331</v>
      </c>
    </row>
    <row r="322" spans="26:31" x14ac:dyDescent="0.3">
      <c r="AA322" s="27">
        <f t="shared" si="23"/>
        <v>304</v>
      </c>
      <c r="AB322" s="3">
        <v>-6.5000000000000002E-2</v>
      </c>
      <c r="AD322" s="1">
        <f t="shared" si="21"/>
        <v>513.87270998694828</v>
      </c>
      <c r="AE322" s="1">
        <f t="shared" si="22"/>
        <v>513.87270998694828</v>
      </c>
    </row>
    <row r="323" spans="26:31" x14ac:dyDescent="0.3">
      <c r="AA323" s="27">
        <f t="shared" si="23"/>
        <v>305</v>
      </c>
      <c r="AB323" s="3">
        <v>9.7000000000000003E-2</v>
      </c>
      <c r="AD323" s="1">
        <f t="shared" si="21"/>
        <v>563.71836285568224</v>
      </c>
      <c r="AE323" s="1">
        <f t="shared" si="22"/>
        <v>563.71836285568224</v>
      </c>
    </row>
    <row r="324" spans="26:31" x14ac:dyDescent="0.3">
      <c r="AA324" s="27">
        <f t="shared" si="23"/>
        <v>306</v>
      </c>
      <c r="AB324" s="3">
        <v>6.4000000000000001E-2</v>
      </c>
      <c r="AD324" s="1">
        <f t="shared" si="21"/>
        <v>599.79633807844596</v>
      </c>
      <c r="AE324" s="1">
        <f t="shared" si="22"/>
        <v>599.79633807844596</v>
      </c>
    </row>
    <row r="325" spans="26:31" x14ac:dyDescent="0.3">
      <c r="AA325" s="27">
        <f t="shared" si="23"/>
        <v>307</v>
      </c>
      <c r="AB325" s="3">
        <v>4.1000000000000002E-2</v>
      </c>
      <c r="AD325" s="1">
        <f t="shared" si="21"/>
        <v>624.38798793966214</v>
      </c>
      <c r="AE325" s="1">
        <f t="shared" si="22"/>
        <v>624.38798793966214</v>
      </c>
    </row>
    <row r="326" spans="26:31" x14ac:dyDescent="0.3">
      <c r="AA326" s="27">
        <f t="shared" si="23"/>
        <v>308</v>
      </c>
      <c r="AB326" s="3">
        <v>3.1E-2</v>
      </c>
      <c r="AD326" s="1">
        <f t="shared" si="21"/>
        <v>643.74401556579164</v>
      </c>
      <c r="AE326" s="1">
        <f t="shared" si="22"/>
        <v>643.74401556579164</v>
      </c>
    </row>
    <row r="327" spans="26:31" x14ac:dyDescent="0.3">
      <c r="AA327" s="27">
        <f t="shared" si="23"/>
        <v>309</v>
      </c>
      <c r="AB327" s="3">
        <v>9.0999999999999998E-2</v>
      </c>
      <c r="AD327" s="1">
        <f t="shared" si="21"/>
        <v>702.32472098227868</v>
      </c>
      <c r="AE327" s="1">
        <f t="shared" si="22"/>
        <v>702.32472098227868</v>
      </c>
    </row>
    <row r="328" spans="26:31" x14ac:dyDescent="0.3">
      <c r="AA328" s="27">
        <f t="shared" si="23"/>
        <v>310</v>
      </c>
      <c r="AB328" s="3">
        <v>-8.8999999999999996E-2</v>
      </c>
      <c r="AD328" s="1">
        <f t="shared" si="21"/>
        <v>639.81782081485585</v>
      </c>
      <c r="AE328" s="1">
        <f t="shared" si="22"/>
        <v>639.81782081485585</v>
      </c>
    </row>
    <row r="329" spans="26:31" x14ac:dyDescent="0.3">
      <c r="AA329" s="27">
        <f t="shared" si="23"/>
        <v>311</v>
      </c>
      <c r="AB329" s="3">
        <v>0.11899999999999999</v>
      </c>
      <c r="AD329" s="1">
        <f t="shared" si="21"/>
        <v>715.9561414918237</v>
      </c>
      <c r="AE329" s="1">
        <f t="shared" si="22"/>
        <v>715.9561414918237</v>
      </c>
    </row>
    <row r="330" spans="26:31" x14ac:dyDescent="0.3">
      <c r="AA330" s="27">
        <f t="shared" si="23"/>
        <v>312</v>
      </c>
      <c r="AB330" s="3">
        <v>6.9000000000000006E-2</v>
      </c>
      <c r="AD330" s="1">
        <f t="shared" si="21"/>
        <v>765.35711525475949</v>
      </c>
      <c r="AE330" s="1">
        <f t="shared" si="22"/>
        <v>765.35711525475949</v>
      </c>
    </row>
    <row r="331" spans="26:31" x14ac:dyDescent="0.3">
      <c r="Z331" s="1">
        <f>Z319+1</f>
        <v>2006</v>
      </c>
      <c r="AA331" s="27">
        <f t="shared" si="23"/>
        <v>313</v>
      </c>
      <c r="AB331" s="3">
        <v>5.6000000000000001E-2</v>
      </c>
      <c r="AD331" s="1">
        <f t="shared" si="21"/>
        <v>808.21711370902608</v>
      </c>
      <c r="AE331" s="1" t="str">
        <f t="shared" si="22"/>
        <v>No</v>
      </c>
    </row>
    <row r="332" spans="26:31" x14ac:dyDescent="0.3">
      <c r="AA332" s="27">
        <f t="shared" si="23"/>
        <v>314</v>
      </c>
      <c r="AB332" s="3">
        <v>2.5000000000000001E-2</v>
      </c>
      <c r="AD332" s="1">
        <f t="shared" si="21"/>
        <v>828.42254155175169</v>
      </c>
      <c r="AE332" s="1" t="str">
        <f t="shared" si="22"/>
        <v>No</v>
      </c>
    </row>
    <row r="333" spans="26:31" x14ac:dyDescent="0.3">
      <c r="AA333" s="27">
        <f t="shared" si="23"/>
        <v>315</v>
      </c>
      <c r="AB333" s="3">
        <v>0.107</v>
      </c>
      <c r="AD333" s="1">
        <f t="shared" ref="AD333:AD396" si="24">AD332*(1+AB333)</f>
        <v>917.06375349778909</v>
      </c>
      <c r="AE333" s="1" t="str">
        <f t="shared" si="22"/>
        <v>No</v>
      </c>
    </row>
    <row r="334" spans="26:31" x14ac:dyDescent="0.3">
      <c r="AA334" s="27">
        <f t="shared" si="23"/>
        <v>316</v>
      </c>
      <c r="AB334" s="3">
        <v>4.5999999999999999E-2</v>
      </c>
      <c r="AD334" s="1">
        <f t="shared" si="24"/>
        <v>959.24868615868741</v>
      </c>
      <c r="AE334" s="1" t="str">
        <f t="shared" si="22"/>
        <v>No</v>
      </c>
    </row>
    <row r="335" spans="26:31" x14ac:dyDescent="0.3">
      <c r="AA335" s="27">
        <f t="shared" si="23"/>
        <v>317</v>
      </c>
      <c r="AB335" s="3">
        <v>-0.13700000000000001</v>
      </c>
      <c r="AD335" s="1">
        <f t="shared" si="24"/>
        <v>827.83161615494726</v>
      </c>
      <c r="AE335" s="1" t="str">
        <f t="shared" si="22"/>
        <v>No</v>
      </c>
    </row>
    <row r="336" spans="26:31" x14ac:dyDescent="0.3">
      <c r="AA336" s="27">
        <f t="shared" si="23"/>
        <v>318</v>
      </c>
      <c r="AB336" s="3">
        <v>1.9E-2</v>
      </c>
      <c r="AD336" s="1">
        <f t="shared" si="24"/>
        <v>843.56041686189121</v>
      </c>
      <c r="AE336" s="1" t="str">
        <f t="shared" si="22"/>
        <v>No</v>
      </c>
    </row>
    <row r="337" spans="26:31" x14ac:dyDescent="0.3">
      <c r="AA337" s="27">
        <f t="shared" si="23"/>
        <v>319</v>
      </c>
      <c r="AB337" s="3">
        <v>5.0000000000000001E-3</v>
      </c>
      <c r="AD337" s="1">
        <f t="shared" si="24"/>
        <v>847.77821894620058</v>
      </c>
      <c r="AE337" s="1" t="str">
        <f t="shared" si="22"/>
        <v>No</v>
      </c>
    </row>
    <row r="338" spans="26:31" x14ac:dyDescent="0.3">
      <c r="AA338" s="27">
        <f t="shared" si="23"/>
        <v>320</v>
      </c>
      <c r="AB338" s="3">
        <v>8.5999999999999993E-2</v>
      </c>
      <c r="AD338" s="1">
        <f t="shared" si="24"/>
        <v>920.68714577557387</v>
      </c>
      <c r="AE338" s="1" t="str">
        <f t="shared" si="22"/>
        <v>No</v>
      </c>
    </row>
    <row r="339" spans="26:31" x14ac:dyDescent="0.3">
      <c r="AA339" s="27">
        <f t="shared" si="23"/>
        <v>321</v>
      </c>
      <c r="AB339" s="3">
        <v>5.0999999999999997E-2</v>
      </c>
      <c r="AD339" s="1">
        <f t="shared" si="24"/>
        <v>967.64219021012809</v>
      </c>
      <c r="AE339" s="1" t="str">
        <f t="shared" ref="AE339:AE400" si="25">IF(AND(AA339&gt;=startm,AA339&lt;=endm),AD339,"No")</f>
        <v>No</v>
      </c>
    </row>
    <row r="340" spans="26:31" x14ac:dyDescent="0.3">
      <c r="AA340" s="27">
        <f t="shared" si="23"/>
        <v>322</v>
      </c>
      <c r="AB340" s="3">
        <v>4.2999999999999997E-2</v>
      </c>
      <c r="AD340" s="1">
        <f t="shared" si="24"/>
        <v>1009.2508043891635</v>
      </c>
      <c r="AE340" s="1" t="str">
        <f t="shared" si="25"/>
        <v>No</v>
      </c>
    </row>
    <row r="341" spans="26:31" x14ac:dyDescent="0.3">
      <c r="AA341" s="27">
        <f t="shared" ref="AA341:AA404" si="26">AA340+1</f>
        <v>323</v>
      </c>
      <c r="AB341" s="3">
        <v>5.6000000000000001E-2</v>
      </c>
      <c r="AD341" s="1">
        <f t="shared" si="24"/>
        <v>1065.7688494349568</v>
      </c>
      <c r="AE341" s="1" t="str">
        <f t="shared" si="25"/>
        <v>No</v>
      </c>
    </row>
    <row r="342" spans="26:31" x14ac:dyDescent="0.3">
      <c r="AA342" s="27">
        <f t="shared" si="26"/>
        <v>324</v>
      </c>
      <c r="AB342" s="3">
        <v>3.0000000000000001E-3</v>
      </c>
      <c r="AD342" s="1">
        <f t="shared" si="24"/>
        <v>1068.9661559832616</v>
      </c>
      <c r="AE342" s="1" t="str">
        <f t="shared" si="25"/>
        <v>No</v>
      </c>
    </row>
    <row r="343" spans="26:31" x14ac:dyDescent="0.3">
      <c r="Z343" s="1">
        <f>Z331+1</f>
        <v>2007</v>
      </c>
      <c r="AA343" s="27">
        <f t="shared" si="26"/>
        <v>325</v>
      </c>
      <c r="AB343" s="3">
        <v>2.1999999999999999E-2</v>
      </c>
      <c r="AD343" s="1">
        <f t="shared" si="24"/>
        <v>1092.4834114148935</v>
      </c>
      <c r="AE343" s="1" t="str">
        <f t="shared" si="25"/>
        <v>No</v>
      </c>
    </row>
    <row r="344" spans="26:31" x14ac:dyDescent="0.3">
      <c r="AA344" s="27">
        <f t="shared" si="26"/>
        <v>326</v>
      </c>
      <c r="AB344" s="3">
        <v>-8.3000000000000004E-2</v>
      </c>
      <c r="AD344" s="1">
        <f t="shared" si="24"/>
        <v>1001.8072882674574</v>
      </c>
      <c r="AE344" s="1" t="str">
        <f t="shared" si="25"/>
        <v>No</v>
      </c>
    </row>
    <row r="345" spans="26:31" x14ac:dyDescent="0.3">
      <c r="AA345" s="27">
        <f t="shared" si="26"/>
        <v>327</v>
      </c>
      <c r="AB345" s="3">
        <v>0.02</v>
      </c>
      <c r="AD345" s="1">
        <f t="shared" si="24"/>
        <v>1021.8434340328065</v>
      </c>
      <c r="AE345" s="1" t="str">
        <f t="shared" si="25"/>
        <v>No</v>
      </c>
    </row>
    <row r="346" spans="26:31" x14ac:dyDescent="0.3">
      <c r="AA346" s="27">
        <f t="shared" si="26"/>
        <v>328</v>
      </c>
      <c r="AB346" s="3">
        <v>7.0000000000000007E-2</v>
      </c>
      <c r="AD346" s="1">
        <f t="shared" si="24"/>
        <v>1093.3724744151029</v>
      </c>
      <c r="AE346" s="1" t="str">
        <f t="shared" si="25"/>
        <v>No</v>
      </c>
    </row>
    <row r="347" spans="26:31" x14ac:dyDescent="0.3">
      <c r="AA347" s="27">
        <f t="shared" si="26"/>
        <v>329</v>
      </c>
      <c r="AB347" s="3">
        <v>5.0999999999999997E-2</v>
      </c>
      <c r="AD347" s="1">
        <f t="shared" si="24"/>
        <v>1149.1344706102732</v>
      </c>
      <c r="AE347" s="1" t="str">
        <f t="shared" si="25"/>
        <v>No</v>
      </c>
    </row>
    <row r="348" spans="26:31" x14ac:dyDescent="0.3">
      <c r="AA348" s="27">
        <f t="shared" si="26"/>
        <v>330</v>
      </c>
      <c r="AB348" s="3">
        <v>5.0000000000000001E-3</v>
      </c>
      <c r="AD348" s="1">
        <f t="shared" si="24"/>
        <v>1154.8801429633245</v>
      </c>
      <c r="AE348" s="1" t="str">
        <f t="shared" si="25"/>
        <v>No</v>
      </c>
    </row>
    <row r="349" spans="26:31" x14ac:dyDescent="0.3">
      <c r="AA349" s="27">
        <f t="shared" si="26"/>
        <v>331</v>
      </c>
      <c r="AB349" s="3">
        <v>4.9000000000000002E-2</v>
      </c>
      <c r="AD349" s="1">
        <f t="shared" si="24"/>
        <v>1211.4692699685272</v>
      </c>
      <c r="AE349" s="1" t="str">
        <f t="shared" si="25"/>
        <v>No</v>
      </c>
    </row>
    <row r="350" spans="26:31" x14ac:dyDescent="0.3">
      <c r="AA350" s="27">
        <f t="shared" si="26"/>
        <v>332</v>
      </c>
      <c r="AB350" s="3">
        <v>-1.4E-2</v>
      </c>
      <c r="AD350" s="1">
        <f t="shared" si="24"/>
        <v>1194.5087001889679</v>
      </c>
      <c r="AE350" s="1" t="str">
        <f t="shared" si="25"/>
        <v>No</v>
      </c>
    </row>
    <row r="351" spans="26:31" x14ac:dyDescent="0.3">
      <c r="AA351" s="27">
        <f t="shared" si="26"/>
        <v>333</v>
      </c>
      <c r="AB351" s="3">
        <v>0.125</v>
      </c>
      <c r="AD351" s="1">
        <f t="shared" si="24"/>
        <v>1343.8222877125888</v>
      </c>
      <c r="AE351" s="1" t="str">
        <f t="shared" si="25"/>
        <v>No</v>
      </c>
    </row>
    <row r="352" spans="26:31" x14ac:dyDescent="0.3">
      <c r="AA352" s="27">
        <f t="shared" si="26"/>
        <v>334</v>
      </c>
      <c r="AB352" s="3">
        <v>0.17499999999999999</v>
      </c>
      <c r="AD352" s="1">
        <f t="shared" si="24"/>
        <v>1578.9911880622919</v>
      </c>
      <c r="AE352" s="1" t="str">
        <f t="shared" si="25"/>
        <v>No</v>
      </c>
    </row>
    <row r="353" spans="26:31" x14ac:dyDescent="0.3">
      <c r="AA353" s="27">
        <f t="shared" si="26"/>
        <v>335</v>
      </c>
      <c r="AB353" s="3">
        <v>-2.3E-2</v>
      </c>
      <c r="AD353" s="1">
        <f t="shared" si="24"/>
        <v>1542.6743907368591</v>
      </c>
      <c r="AE353" s="1" t="str">
        <f t="shared" si="25"/>
        <v>No</v>
      </c>
    </row>
    <row r="354" spans="26:31" x14ac:dyDescent="0.3">
      <c r="AA354" s="27">
        <f t="shared" si="26"/>
        <v>336</v>
      </c>
      <c r="AB354" s="3">
        <v>6.5000000000000002E-2</v>
      </c>
      <c r="AD354" s="1">
        <f t="shared" si="24"/>
        <v>1642.9482261347548</v>
      </c>
      <c r="AE354" s="1" t="str">
        <f t="shared" si="25"/>
        <v>No</v>
      </c>
    </row>
    <row r="355" spans="26:31" x14ac:dyDescent="0.3">
      <c r="Z355" s="1">
        <f>Z343+1</f>
        <v>2008</v>
      </c>
      <c r="AA355" s="27">
        <f t="shared" si="26"/>
        <v>337</v>
      </c>
      <c r="AB355" s="3">
        <v>-0.13</v>
      </c>
      <c r="AD355" s="1">
        <f t="shared" si="24"/>
        <v>1429.3649567372368</v>
      </c>
      <c r="AE355" s="1" t="str">
        <f t="shared" si="25"/>
        <v>No</v>
      </c>
    </row>
    <row r="356" spans="26:31" x14ac:dyDescent="0.3">
      <c r="AA356" s="27">
        <f t="shared" si="26"/>
        <v>338</v>
      </c>
      <c r="AB356" s="3">
        <v>1.7000000000000001E-2</v>
      </c>
      <c r="AD356" s="1">
        <f t="shared" si="24"/>
        <v>1453.6641610017696</v>
      </c>
      <c r="AE356" s="1" t="str">
        <f t="shared" si="25"/>
        <v>No</v>
      </c>
    </row>
    <row r="357" spans="26:31" x14ac:dyDescent="0.3">
      <c r="AA357" s="27">
        <f t="shared" si="26"/>
        <v>339</v>
      </c>
      <c r="AB357" s="3">
        <v>-9.4E-2</v>
      </c>
      <c r="AD357" s="1">
        <f t="shared" si="24"/>
        <v>1317.0197298676032</v>
      </c>
      <c r="AE357" s="1" t="str">
        <f t="shared" si="25"/>
        <v>No</v>
      </c>
    </row>
    <row r="358" spans="26:31" x14ac:dyDescent="0.3">
      <c r="AA358" s="27">
        <f t="shared" si="26"/>
        <v>340</v>
      </c>
      <c r="AB358" s="3">
        <v>9.0999999999999998E-2</v>
      </c>
      <c r="AD358" s="1">
        <f t="shared" si="24"/>
        <v>1436.8685252855551</v>
      </c>
      <c r="AE358" s="1" t="str">
        <f t="shared" si="25"/>
        <v>No</v>
      </c>
    </row>
    <row r="359" spans="26:31" x14ac:dyDescent="0.3">
      <c r="AA359" s="27">
        <f t="shared" si="26"/>
        <v>341</v>
      </c>
      <c r="AB359" s="3">
        <v>-5.7000000000000002E-2</v>
      </c>
      <c r="AD359" s="1">
        <f t="shared" si="24"/>
        <v>1354.9670193442782</v>
      </c>
      <c r="AE359" s="1" t="str">
        <f t="shared" si="25"/>
        <v>No</v>
      </c>
    </row>
    <row r="360" spans="26:31" x14ac:dyDescent="0.3">
      <c r="AA360" s="27">
        <f t="shared" si="26"/>
        <v>342</v>
      </c>
      <c r="AB360" s="3">
        <v>-0.17</v>
      </c>
      <c r="AD360" s="1">
        <f t="shared" si="24"/>
        <v>1124.622626055751</v>
      </c>
      <c r="AE360" s="1" t="str">
        <f t="shared" si="25"/>
        <v>No</v>
      </c>
    </row>
    <row r="361" spans="26:31" x14ac:dyDescent="0.3">
      <c r="AA361" s="27">
        <f t="shared" si="26"/>
        <v>343</v>
      </c>
      <c r="AB361" s="3">
        <v>7.1999999999999995E-2</v>
      </c>
      <c r="AD361" s="1">
        <f t="shared" si="24"/>
        <v>1205.5954551317652</v>
      </c>
      <c r="AE361" s="1" t="str">
        <f t="shared" si="25"/>
        <v>No</v>
      </c>
    </row>
    <row r="362" spans="26:31" x14ac:dyDescent="0.3">
      <c r="AA362" s="27">
        <f t="shared" si="26"/>
        <v>344</v>
      </c>
      <c r="AB362" s="3">
        <v>6.0000000000000001E-3</v>
      </c>
      <c r="AD362" s="1">
        <f t="shared" si="24"/>
        <v>1212.8290278625559</v>
      </c>
      <c r="AE362" s="1" t="str">
        <f t="shared" si="25"/>
        <v>No</v>
      </c>
    </row>
    <row r="363" spans="26:31" x14ac:dyDescent="0.3">
      <c r="AA363" s="27">
        <f t="shared" si="26"/>
        <v>345</v>
      </c>
      <c r="AB363" s="3">
        <v>-0.10100000000000001</v>
      </c>
      <c r="AD363" s="1">
        <f t="shared" si="24"/>
        <v>1090.3332960484379</v>
      </c>
      <c r="AE363" s="1" t="str">
        <f t="shared" si="25"/>
        <v>No</v>
      </c>
    </row>
    <row r="364" spans="26:31" x14ac:dyDescent="0.3">
      <c r="AA364" s="27">
        <f t="shared" si="26"/>
        <v>346</v>
      </c>
      <c r="AB364" s="3">
        <v>-0.26400000000000001</v>
      </c>
      <c r="AD364" s="1">
        <f t="shared" si="24"/>
        <v>802.48530589165023</v>
      </c>
      <c r="AE364" s="1" t="str">
        <f t="shared" si="25"/>
        <v>No</v>
      </c>
    </row>
    <row r="365" spans="26:31" x14ac:dyDescent="0.3">
      <c r="AA365" s="27">
        <f t="shared" si="26"/>
        <v>347</v>
      </c>
      <c r="AB365" s="3">
        <v>-4.4999999999999998E-2</v>
      </c>
      <c r="AD365" s="1">
        <f t="shared" si="24"/>
        <v>766.37346712652595</v>
      </c>
      <c r="AE365" s="1" t="str">
        <f t="shared" si="25"/>
        <v>No</v>
      </c>
    </row>
    <row r="366" spans="26:31" x14ac:dyDescent="0.3">
      <c r="AA366" s="27">
        <f t="shared" si="26"/>
        <v>348</v>
      </c>
      <c r="AB366" s="3">
        <v>7.3999999999999996E-2</v>
      </c>
      <c r="AD366" s="1">
        <f t="shared" si="24"/>
        <v>823.08510369388887</v>
      </c>
      <c r="AE366" s="1" t="str">
        <f t="shared" si="25"/>
        <v>No</v>
      </c>
    </row>
    <row r="367" spans="26:31" x14ac:dyDescent="0.3">
      <c r="Z367" s="1">
        <f>Z355+1</f>
        <v>2009</v>
      </c>
      <c r="AA367" s="27">
        <f t="shared" si="26"/>
        <v>349</v>
      </c>
      <c r="AB367" s="3">
        <v>-2.3E-2</v>
      </c>
      <c r="AD367" s="1">
        <f t="shared" si="24"/>
        <v>804.1541463089294</v>
      </c>
      <c r="AE367" s="1" t="str">
        <f t="shared" si="25"/>
        <v>No</v>
      </c>
    </row>
    <row r="368" spans="26:31" x14ac:dyDescent="0.3">
      <c r="AA368" s="27">
        <f t="shared" si="26"/>
        <v>350</v>
      </c>
      <c r="AB368" s="3">
        <v>-3.9E-2</v>
      </c>
      <c r="AD368" s="1">
        <f t="shared" si="24"/>
        <v>772.79213460288111</v>
      </c>
      <c r="AE368" s="1" t="str">
        <f t="shared" si="25"/>
        <v>No</v>
      </c>
    </row>
    <row r="369" spans="26:31" x14ac:dyDescent="0.3">
      <c r="AA369" s="27">
        <f t="shared" si="26"/>
        <v>351</v>
      </c>
      <c r="AB369" s="3">
        <v>9.2999999999999999E-2</v>
      </c>
      <c r="AD369" s="1">
        <f t="shared" si="24"/>
        <v>844.661803120949</v>
      </c>
      <c r="AE369" s="1" t="str">
        <f t="shared" si="25"/>
        <v>No</v>
      </c>
    </row>
    <row r="370" spans="26:31" x14ac:dyDescent="0.3">
      <c r="AA370" s="27">
        <f t="shared" si="26"/>
        <v>352</v>
      </c>
      <c r="AB370" s="3">
        <v>0.15</v>
      </c>
      <c r="AD370" s="1">
        <f t="shared" si="24"/>
        <v>971.36107358909123</v>
      </c>
      <c r="AE370" s="1" t="str">
        <f t="shared" si="25"/>
        <v>No</v>
      </c>
    </row>
    <row r="371" spans="26:31" x14ac:dyDescent="0.3">
      <c r="AA371" s="27">
        <f t="shared" si="26"/>
        <v>353</v>
      </c>
      <c r="AB371" s="3">
        <v>0.28100000000000003</v>
      </c>
      <c r="AD371" s="1">
        <f t="shared" si="24"/>
        <v>1244.3135352676261</v>
      </c>
      <c r="AE371" s="1" t="str">
        <f t="shared" si="25"/>
        <v>No</v>
      </c>
    </row>
    <row r="372" spans="26:31" x14ac:dyDescent="0.3">
      <c r="AA372" s="27">
        <f t="shared" si="26"/>
        <v>354</v>
      </c>
      <c r="AB372" s="3">
        <v>-3.5000000000000003E-2</v>
      </c>
      <c r="AD372" s="1">
        <f t="shared" si="24"/>
        <v>1200.762561533259</v>
      </c>
      <c r="AE372" s="1" t="str">
        <f t="shared" si="25"/>
        <v>No</v>
      </c>
    </row>
    <row r="373" spans="26:31" x14ac:dyDescent="0.3">
      <c r="AA373" s="27">
        <f t="shared" si="26"/>
        <v>355</v>
      </c>
      <c r="AB373" s="3">
        <v>0.08</v>
      </c>
      <c r="AD373" s="1">
        <f t="shared" si="24"/>
        <v>1296.8235664559199</v>
      </c>
      <c r="AE373" s="1" t="str">
        <f t="shared" si="25"/>
        <v>No</v>
      </c>
    </row>
    <row r="374" spans="26:31" x14ac:dyDescent="0.3">
      <c r="AA374" s="27">
        <f t="shared" si="26"/>
        <v>356</v>
      </c>
      <c r="AB374" s="3">
        <v>6.0000000000000001E-3</v>
      </c>
      <c r="AD374" s="1">
        <f t="shared" si="24"/>
        <v>1304.6045078546554</v>
      </c>
      <c r="AE374" s="1" t="str">
        <f t="shared" si="25"/>
        <v>No</v>
      </c>
    </row>
    <row r="375" spans="26:31" x14ac:dyDescent="0.3">
      <c r="AA375" s="27">
        <f t="shared" si="26"/>
        <v>357</v>
      </c>
      <c r="AB375" s="3">
        <v>0.09</v>
      </c>
      <c r="AD375" s="1">
        <f t="shared" si="24"/>
        <v>1422.0189135615744</v>
      </c>
      <c r="AE375" s="1" t="str">
        <f t="shared" si="25"/>
        <v>No</v>
      </c>
    </row>
    <row r="376" spans="26:31" x14ac:dyDescent="0.3">
      <c r="AA376" s="27">
        <f t="shared" si="26"/>
        <v>358</v>
      </c>
      <c r="AB376" s="3">
        <v>-7.2999999999999995E-2</v>
      </c>
      <c r="AD376" s="1">
        <f t="shared" si="24"/>
        <v>1318.2115328715795</v>
      </c>
      <c r="AE376" s="1" t="str">
        <f t="shared" si="25"/>
        <v>No</v>
      </c>
    </row>
    <row r="377" spans="26:31" x14ac:dyDescent="0.3">
      <c r="AA377" s="27">
        <f t="shared" si="26"/>
        <v>359</v>
      </c>
      <c r="AB377" s="3">
        <v>6.8000000000000005E-2</v>
      </c>
      <c r="AD377" s="1">
        <f t="shared" si="24"/>
        <v>1407.849917106847</v>
      </c>
      <c r="AE377" s="1" t="str">
        <f t="shared" si="25"/>
        <v>No</v>
      </c>
    </row>
    <row r="378" spans="26:31" x14ac:dyDescent="0.3">
      <c r="AA378" s="27">
        <f t="shared" si="26"/>
        <v>360</v>
      </c>
      <c r="AB378" s="3">
        <v>3.3000000000000002E-2</v>
      </c>
      <c r="AD378" s="1">
        <f t="shared" si="24"/>
        <v>1454.3089643713729</v>
      </c>
      <c r="AE378" s="1" t="str">
        <f t="shared" si="25"/>
        <v>No</v>
      </c>
    </row>
    <row r="379" spans="26:31" x14ac:dyDescent="0.3">
      <c r="Z379" s="1">
        <f>Z367+1</f>
        <v>2010</v>
      </c>
      <c r="AA379" s="27">
        <f t="shared" si="26"/>
        <v>361</v>
      </c>
      <c r="AB379" s="3">
        <v>-6.3E-2</v>
      </c>
      <c r="AD379" s="1">
        <f t="shared" si="24"/>
        <v>1362.6874996159765</v>
      </c>
      <c r="AE379" s="1" t="str">
        <f t="shared" si="25"/>
        <v>No</v>
      </c>
    </row>
    <row r="380" spans="26:31" x14ac:dyDescent="0.3">
      <c r="AA380" s="27">
        <f t="shared" si="26"/>
        <v>362</v>
      </c>
      <c r="AB380" s="3">
        <v>8.0000000000000002E-3</v>
      </c>
      <c r="AD380" s="1">
        <f t="shared" si="24"/>
        <v>1373.5889996129044</v>
      </c>
      <c r="AE380" s="1" t="str">
        <f t="shared" si="25"/>
        <v>No</v>
      </c>
    </row>
    <row r="381" spans="26:31" x14ac:dyDescent="0.3">
      <c r="AA381" s="27">
        <f t="shared" si="26"/>
        <v>363</v>
      </c>
      <c r="AB381" s="3">
        <v>6.6000000000000003E-2</v>
      </c>
      <c r="AD381" s="1">
        <f t="shared" si="24"/>
        <v>1464.2458735873563</v>
      </c>
      <c r="AE381" s="1" t="str">
        <f t="shared" si="25"/>
        <v>No</v>
      </c>
    </row>
    <row r="382" spans="26:31" x14ac:dyDescent="0.3">
      <c r="AA382" s="27">
        <f t="shared" si="26"/>
        <v>364</v>
      </c>
      <c r="AB382" s="3">
        <v>6.0000000000000001E-3</v>
      </c>
      <c r="AD382" s="1">
        <f t="shared" si="24"/>
        <v>1473.0313488288805</v>
      </c>
      <c r="AE382" s="1" t="str">
        <f t="shared" si="25"/>
        <v>No</v>
      </c>
    </row>
    <row r="383" spans="26:31" x14ac:dyDescent="0.3">
      <c r="AA383" s="27">
        <f t="shared" si="26"/>
        <v>365</v>
      </c>
      <c r="AB383" s="3">
        <v>-3.5999999999999997E-2</v>
      </c>
      <c r="AD383" s="1">
        <f t="shared" si="24"/>
        <v>1420.0022202710406</v>
      </c>
      <c r="AE383" s="1" t="str">
        <f t="shared" si="25"/>
        <v>No</v>
      </c>
    </row>
    <row r="384" spans="26:31" x14ac:dyDescent="0.3">
      <c r="AA384" s="27">
        <f t="shared" si="26"/>
        <v>366</v>
      </c>
      <c r="AB384" s="3">
        <v>4.3999999999999997E-2</v>
      </c>
      <c r="AD384" s="1">
        <f t="shared" si="24"/>
        <v>1482.4823179629666</v>
      </c>
      <c r="AE384" s="1" t="str">
        <f t="shared" si="25"/>
        <v>No</v>
      </c>
    </row>
    <row r="385" spans="26:31" x14ac:dyDescent="0.3">
      <c r="AA385" s="27">
        <f t="shared" si="26"/>
        <v>367</v>
      </c>
      <c r="AB385" s="3">
        <v>0.01</v>
      </c>
      <c r="AD385" s="1">
        <f t="shared" si="24"/>
        <v>1497.3071411425963</v>
      </c>
      <c r="AE385" s="1" t="str">
        <f t="shared" si="25"/>
        <v>No</v>
      </c>
    </row>
    <row r="386" spans="26:31" x14ac:dyDescent="0.3">
      <c r="AA386" s="27">
        <f t="shared" si="26"/>
        <v>368</v>
      </c>
      <c r="AB386" s="3">
        <v>6.0000000000000001E-3</v>
      </c>
      <c r="AD386" s="1">
        <f t="shared" si="24"/>
        <v>1506.2909839894519</v>
      </c>
      <c r="AE386" s="1" t="str">
        <f t="shared" si="25"/>
        <v>No</v>
      </c>
    </row>
    <row r="387" spans="26:31" x14ac:dyDescent="0.3">
      <c r="AA387" s="27">
        <f t="shared" si="26"/>
        <v>369</v>
      </c>
      <c r="AB387" s="3">
        <v>0.11600000000000001</v>
      </c>
      <c r="AD387" s="1">
        <f t="shared" si="24"/>
        <v>1681.0207381322284</v>
      </c>
      <c r="AE387" s="1" t="str">
        <f t="shared" si="25"/>
        <v>No</v>
      </c>
    </row>
    <row r="388" spans="26:31" x14ac:dyDescent="0.3">
      <c r="AA388" s="27">
        <f t="shared" si="26"/>
        <v>370</v>
      </c>
      <c r="AB388" s="3">
        <v>-2E-3</v>
      </c>
      <c r="AD388" s="1">
        <f t="shared" si="24"/>
        <v>1677.6586966559639</v>
      </c>
      <c r="AE388" s="1" t="str">
        <f t="shared" si="25"/>
        <v>No</v>
      </c>
    </row>
    <row r="389" spans="26:31" x14ac:dyDescent="0.3">
      <c r="AA389" s="27">
        <f t="shared" si="26"/>
        <v>371</v>
      </c>
      <c r="AB389" s="3">
        <v>-2.5999999999999999E-2</v>
      </c>
      <c r="AD389" s="1">
        <f t="shared" si="24"/>
        <v>1634.0395705429089</v>
      </c>
      <c r="AE389" s="1" t="str">
        <f t="shared" si="25"/>
        <v>No</v>
      </c>
    </row>
    <row r="390" spans="26:31" x14ac:dyDescent="0.3">
      <c r="AA390" s="27">
        <f t="shared" si="26"/>
        <v>372</v>
      </c>
      <c r="AB390" s="3">
        <v>4.5999999999999999E-2</v>
      </c>
      <c r="AD390" s="1">
        <f t="shared" si="24"/>
        <v>1709.2053907878828</v>
      </c>
      <c r="AE390" s="1" t="str">
        <f t="shared" si="25"/>
        <v>No</v>
      </c>
    </row>
    <row r="391" spans="26:31" x14ac:dyDescent="0.3">
      <c r="Z391" s="1">
        <f>Z379+1</f>
        <v>2011</v>
      </c>
      <c r="AA391" s="27">
        <f t="shared" si="26"/>
        <v>373</v>
      </c>
      <c r="AB391" s="3">
        <v>-0.106</v>
      </c>
      <c r="AD391" s="1">
        <f t="shared" si="24"/>
        <v>1528.0296193643674</v>
      </c>
      <c r="AE391" s="1" t="str">
        <f t="shared" si="25"/>
        <v>No</v>
      </c>
    </row>
    <row r="392" spans="26:31" x14ac:dyDescent="0.3">
      <c r="AA392" s="27">
        <f t="shared" si="26"/>
        <v>374</v>
      </c>
      <c r="AB392" s="3">
        <v>-2.8000000000000001E-2</v>
      </c>
      <c r="AD392" s="1">
        <f t="shared" si="24"/>
        <v>1485.244790022165</v>
      </c>
      <c r="AE392" s="1" t="str">
        <f t="shared" si="25"/>
        <v>No</v>
      </c>
    </row>
    <row r="393" spans="26:31" x14ac:dyDescent="0.3">
      <c r="AA393" s="27">
        <f t="shared" si="26"/>
        <v>375</v>
      </c>
      <c r="AB393" s="3">
        <v>9.0999999999999998E-2</v>
      </c>
      <c r="AD393" s="1">
        <f t="shared" si="24"/>
        <v>1620.402065914182</v>
      </c>
      <c r="AE393" s="1" t="str">
        <f t="shared" si="25"/>
        <v>No</v>
      </c>
    </row>
    <row r="394" spans="26:31" x14ac:dyDescent="0.3">
      <c r="AA394" s="27">
        <f t="shared" si="26"/>
        <v>376</v>
      </c>
      <c r="AB394" s="3">
        <v>-1.6E-2</v>
      </c>
      <c r="AD394" s="1">
        <f t="shared" si="24"/>
        <v>1594.4756328595552</v>
      </c>
      <c r="AE394" s="1" t="str">
        <f t="shared" si="25"/>
        <v>No</v>
      </c>
    </row>
    <row r="395" spans="26:31" x14ac:dyDescent="0.3">
      <c r="AA395" s="27">
        <f t="shared" si="26"/>
        <v>377</v>
      </c>
      <c r="AB395" s="3">
        <v>-3.2000000000000001E-2</v>
      </c>
      <c r="AD395" s="1">
        <f t="shared" si="24"/>
        <v>1543.4524126080494</v>
      </c>
      <c r="AE395" s="1" t="str">
        <f t="shared" si="25"/>
        <v>No</v>
      </c>
    </row>
    <row r="396" spans="26:31" x14ac:dyDescent="0.3">
      <c r="AA396" s="27">
        <f t="shared" si="26"/>
        <v>378</v>
      </c>
      <c r="AB396" s="3">
        <v>1.7000000000000001E-2</v>
      </c>
      <c r="AD396" s="1">
        <f t="shared" si="24"/>
        <v>1569.691103622386</v>
      </c>
      <c r="AE396" s="1" t="str">
        <f t="shared" si="25"/>
        <v>No</v>
      </c>
    </row>
    <row r="397" spans="26:31" x14ac:dyDescent="0.3">
      <c r="AA397" s="27">
        <f t="shared" si="26"/>
        <v>379</v>
      </c>
      <c r="AB397" s="3">
        <v>-3.4000000000000002E-2</v>
      </c>
      <c r="AD397" s="1">
        <f>AD396*(1+AB397)</f>
        <v>1516.3216060992247</v>
      </c>
      <c r="AE397" s="1" t="str">
        <f t="shared" si="25"/>
        <v>No</v>
      </c>
    </row>
    <row r="398" spans="26:31" x14ac:dyDescent="0.3">
      <c r="AA398" s="27">
        <f t="shared" si="26"/>
        <v>380</v>
      </c>
      <c r="AB398" s="3">
        <v>-8.4000000000000005E-2</v>
      </c>
      <c r="AD398" s="1">
        <f>AD397*(1+AB398)</f>
        <v>1388.9505911868898</v>
      </c>
      <c r="AE398" s="1" t="str">
        <f t="shared" si="25"/>
        <v>No</v>
      </c>
    </row>
    <row r="399" spans="26:31" x14ac:dyDescent="0.3">
      <c r="AA399" s="27">
        <f t="shared" si="26"/>
        <v>381</v>
      </c>
      <c r="AB399" s="3">
        <v>-1.2999999999999999E-2</v>
      </c>
      <c r="AD399" s="1">
        <f>AD398*(1+AB399)</f>
        <v>1370.8942335014603</v>
      </c>
      <c r="AE399" s="1" t="str">
        <f t="shared" si="25"/>
        <v>No</v>
      </c>
    </row>
    <row r="400" spans="26:31" x14ac:dyDescent="0.3">
      <c r="AA400" s="27">
        <f t="shared" si="26"/>
        <v>382</v>
      </c>
      <c r="AB400" s="3">
        <v>7.5999999999999998E-2</v>
      </c>
      <c r="AD400" s="1">
        <f>AD399*(1+AB400)</f>
        <v>1475.0821952475715</v>
      </c>
      <c r="AE400" s="1" t="str">
        <f t="shared" si="25"/>
        <v>No</v>
      </c>
    </row>
    <row r="401" spans="26:30" x14ac:dyDescent="0.3">
      <c r="AA401" s="27">
        <f t="shared" si="26"/>
        <v>383</v>
      </c>
      <c r="AB401" s="2">
        <v>-8.8999999999999996E-2</v>
      </c>
      <c r="AD401" s="1">
        <f t="shared" ref="AD401:AD415" si="27">AD400*(1+AB401)</f>
        <v>1343.7998798705376</v>
      </c>
    </row>
    <row r="402" spans="26:30" x14ac:dyDescent="0.3">
      <c r="AA402" s="27">
        <f t="shared" si="26"/>
        <v>384</v>
      </c>
      <c r="AB402" s="2">
        <v>-4.1000000000000002E-2</v>
      </c>
      <c r="AD402" s="1">
        <f t="shared" si="27"/>
        <v>1288.7040847958456</v>
      </c>
    </row>
    <row r="403" spans="26:30" x14ac:dyDescent="0.3">
      <c r="Z403" s="1">
        <f>Z391+1</f>
        <v>2012</v>
      </c>
      <c r="AA403" s="27">
        <f t="shared" si="26"/>
        <v>385</v>
      </c>
      <c r="AB403" s="2">
        <v>0.112</v>
      </c>
      <c r="AD403" s="1">
        <f t="shared" si="27"/>
        <v>1433.0389422929804</v>
      </c>
    </row>
    <row r="404" spans="26:30" x14ac:dyDescent="0.3">
      <c r="AA404" s="27">
        <f t="shared" si="26"/>
        <v>386</v>
      </c>
      <c r="AB404" s="2">
        <v>3.3000000000000002E-2</v>
      </c>
      <c r="AD404" s="1">
        <f t="shared" si="27"/>
        <v>1480.3292273886486</v>
      </c>
    </row>
    <row r="405" spans="26:30" x14ac:dyDescent="0.3">
      <c r="AA405" s="27">
        <f t="shared" ref="AA405:AA414" si="28">AA404+1</f>
        <v>387</v>
      </c>
      <c r="AB405" s="2">
        <v>-0.02</v>
      </c>
      <c r="AD405" s="1">
        <f t="shared" si="27"/>
        <v>1450.7226428408756</v>
      </c>
    </row>
    <row r="406" spans="26:30" x14ac:dyDescent="0.3">
      <c r="AA406" s="27">
        <f t="shared" si="28"/>
        <v>388</v>
      </c>
      <c r="AB406" s="2">
        <v>-5.0000000000000001E-3</v>
      </c>
      <c r="AD406" s="1">
        <f t="shared" si="27"/>
        <v>1443.4690296266713</v>
      </c>
    </row>
    <row r="407" spans="26:30" x14ac:dyDescent="0.3">
      <c r="AA407" s="27">
        <f t="shared" si="28"/>
        <v>389</v>
      </c>
      <c r="AB407" s="2">
        <v>-6.4000000000000001E-2</v>
      </c>
      <c r="AD407" s="1">
        <f t="shared" si="27"/>
        <v>1351.0870117305642</v>
      </c>
    </row>
    <row r="408" spans="26:30" x14ac:dyDescent="0.3">
      <c r="AA408" s="27">
        <f t="shared" si="28"/>
        <v>390</v>
      </c>
      <c r="AB408" s="2">
        <v>7.4999999999999997E-2</v>
      </c>
      <c r="AD408" s="1">
        <f t="shared" si="27"/>
        <v>1452.4185376103565</v>
      </c>
    </row>
    <row r="409" spans="26:30" x14ac:dyDescent="0.3">
      <c r="AA409" s="27">
        <f t="shared" si="28"/>
        <v>391</v>
      </c>
      <c r="AB409" s="2">
        <v>-1.0999999999999999E-2</v>
      </c>
      <c r="AD409" s="1">
        <f t="shared" si="27"/>
        <v>1436.4419336966425</v>
      </c>
    </row>
    <row r="410" spans="26:30" x14ac:dyDescent="0.3">
      <c r="AA410" s="27">
        <f t="shared" si="28"/>
        <v>392</v>
      </c>
      <c r="AB410" s="2">
        <v>1.0999999999999999E-2</v>
      </c>
      <c r="AD410" s="1">
        <f t="shared" si="27"/>
        <v>1452.2427949673054</v>
      </c>
    </row>
    <row r="411" spans="26:30" x14ac:dyDescent="0.3">
      <c r="AA411" s="27">
        <f t="shared" si="28"/>
        <v>393</v>
      </c>
      <c r="AB411" s="2">
        <v>7.5999999999999998E-2</v>
      </c>
      <c r="AD411" s="1">
        <f t="shared" si="27"/>
        <v>1562.6132473848206</v>
      </c>
    </row>
    <row r="412" spans="26:30" x14ac:dyDescent="0.3">
      <c r="AA412" s="27">
        <f t="shared" si="28"/>
        <v>394</v>
      </c>
      <c r="AB412" s="2">
        <v>-1.4E-2</v>
      </c>
      <c r="AD412" s="1">
        <f t="shared" si="27"/>
        <v>1540.7366619214331</v>
      </c>
    </row>
    <row r="413" spans="26:30" x14ac:dyDescent="0.3">
      <c r="AA413" s="27">
        <f t="shared" si="28"/>
        <v>395</v>
      </c>
      <c r="AB413" s="2">
        <v>4.4999999999999998E-2</v>
      </c>
      <c r="AD413" s="1">
        <f t="shared" si="27"/>
        <v>1610.0698117078975</v>
      </c>
    </row>
    <row r="414" spans="26:30" x14ac:dyDescent="0.3">
      <c r="AA414" s="27">
        <f t="shared" si="28"/>
        <v>396</v>
      </c>
      <c r="AB414" s="2">
        <v>4.0000000000000001E-3</v>
      </c>
      <c r="AD414" s="1">
        <f t="shared" si="27"/>
        <v>1616.5100909547291</v>
      </c>
    </row>
    <row r="415" spans="26:30" x14ac:dyDescent="0.3">
      <c r="Z415" s="1">
        <f>Z403+1</f>
        <v>2013</v>
      </c>
      <c r="AB415" s="2">
        <v>2.4E-2</v>
      </c>
      <c r="AD415" s="1">
        <f t="shared" si="27"/>
        <v>1655.3063331376427</v>
      </c>
    </row>
  </sheetData>
  <mergeCells count="3">
    <mergeCell ref="D1:I1"/>
    <mergeCell ref="D2:F2"/>
    <mergeCell ref="A1:B1"/>
  </mergeCells>
  <conditionalFormatting sqref="G5">
    <cfRule type="expression" dxfId="15" priority="14">
      <formula>$G$5&gt;$G$4</formula>
    </cfRule>
    <cfRule type="expression" dxfId="14" priority="16">
      <formula>$G$5&lt;$G$4</formula>
    </cfRule>
  </conditionalFormatting>
  <conditionalFormatting sqref="G6">
    <cfRule type="expression" dxfId="13" priority="13">
      <formula>$G$6&gt;$G$4</formula>
    </cfRule>
    <cfRule type="expression" dxfId="12" priority="15">
      <formula>$G$6&lt;$G$4</formula>
    </cfRule>
  </conditionalFormatting>
  <conditionalFormatting sqref="F6">
    <cfRule type="expression" dxfId="11" priority="11">
      <formula>$F$6&gt;$F$4</formula>
    </cfRule>
    <cfRule type="expression" dxfId="10" priority="12">
      <formula>$F$6&lt;$F$4</formula>
    </cfRule>
  </conditionalFormatting>
  <conditionalFormatting sqref="F5">
    <cfRule type="expression" dxfId="9" priority="9">
      <formula>$F$5&gt;$F$4</formula>
    </cfRule>
    <cfRule type="expression" dxfId="8" priority="10">
      <formula>$F$5&lt;$F$4</formula>
    </cfRule>
  </conditionalFormatting>
  <conditionalFormatting sqref="E5">
    <cfRule type="expression" dxfId="7" priority="7">
      <formula>$E$5&gt;$E$4</formula>
    </cfRule>
    <cfRule type="expression" dxfId="6" priority="8">
      <formula>$E$5&lt;$E$4</formula>
    </cfRule>
  </conditionalFormatting>
  <conditionalFormatting sqref="E6">
    <cfRule type="expression" dxfId="5" priority="5">
      <formula>$E$6&gt;$E$4</formula>
    </cfRule>
    <cfRule type="expression" dxfId="4" priority="6">
      <formula>$E$6&lt;$E$4</formula>
    </cfRule>
  </conditionalFormatting>
  <conditionalFormatting sqref="H6">
    <cfRule type="expression" dxfId="3" priority="3">
      <formula>$H$6&gt;$H$5</formula>
    </cfRule>
    <cfRule type="expression" dxfId="2" priority="4">
      <formula>$H$6&lt;$H$5</formula>
    </cfRule>
  </conditionalFormatting>
  <conditionalFormatting sqref="I6">
    <cfRule type="expression" dxfId="1" priority="1">
      <formula>$I$6&gt;$I$5</formula>
    </cfRule>
    <cfRule type="expression" dxfId="0" priority="2">
      <formula>$I$6&lt;$I$5</formula>
    </cfRule>
  </conditionalFormatting>
  <dataValidations count="1">
    <dataValidation type="list" allowBlank="1" showInputMessage="1" showErrorMessage="1" sqref="C8 B9 C6 B7">
      <formula1>$Q$8:$Q$40</formula1>
    </dataValidation>
  </dataValidations>
  <hyperlinks>
    <hyperlink ref="F10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415"/>
  <sheetViews>
    <sheetView topLeftCell="B1" workbookViewId="0">
      <pane ySplit="8" topLeftCell="A48" activePane="bottomLeft" state="frozen"/>
      <selection pane="bottomLeft" activeCell="B6" sqref="B6"/>
    </sheetView>
  </sheetViews>
  <sheetFormatPr defaultRowHeight="14.4" x14ac:dyDescent="0.3"/>
  <cols>
    <col min="1" max="1" width="4.109375" hidden="1" customWidth="1"/>
    <col min="3" max="3" width="8.88671875" style="6"/>
    <col min="4" max="4" width="8.88671875" style="7"/>
    <col min="5" max="5" width="10.109375" style="8" customWidth="1"/>
    <col min="6" max="6" width="10.33203125" style="8" bestFit="1" customWidth="1"/>
    <col min="7" max="10" width="9.77734375" style="8" customWidth="1"/>
    <col min="11" max="11" width="0.6640625" style="16" customWidth="1"/>
    <col min="12" max="12" width="9.77734375" style="8" customWidth="1"/>
    <col min="13" max="13" width="10" style="8" bestFit="1" customWidth="1"/>
    <col min="14" max="14" width="9.33203125" style="8" bestFit="1" customWidth="1"/>
    <col min="15" max="15" width="9.6640625" style="8" bestFit="1" customWidth="1"/>
    <col min="16" max="16" width="10.33203125" style="8" bestFit="1" customWidth="1"/>
    <col min="17" max="17" width="8.88671875" style="13" hidden="1" customWidth="1"/>
    <col min="18" max="19" width="8.88671875" style="10" hidden="1" customWidth="1"/>
    <col min="20" max="20" width="10.77734375" style="10" hidden="1" customWidth="1"/>
    <col min="21" max="21" width="10.44140625" style="10" hidden="1" customWidth="1"/>
    <col min="22" max="23" width="10" style="10" hidden="1" customWidth="1"/>
    <col min="24" max="24" width="0" style="10" hidden="1" customWidth="1"/>
    <col min="25" max="25" width="12" style="10" hidden="1" customWidth="1"/>
    <col min="26" max="26" width="1.33203125" style="10" hidden="1" customWidth="1"/>
    <col min="27" max="28" width="0" style="10" hidden="1" customWidth="1"/>
    <col min="29" max="29" width="0.6640625" style="18" customWidth="1"/>
    <col min="30" max="31" width="10.33203125" style="25" bestFit="1" customWidth="1"/>
    <col min="32" max="32" width="10.6640625" style="25" customWidth="1"/>
    <col min="33" max="34" width="8.88671875" style="25" hidden="1" customWidth="1"/>
    <col min="35" max="37" width="10.33203125" style="25" hidden="1" customWidth="1"/>
    <col min="38" max="39" width="8.88671875" style="25" hidden="1" customWidth="1"/>
    <col min="40" max="40" width="0.6640625" style="18" customWidth="1"/>
  </cols>
  <sheetData>
    <row r="1" spans="1:39" hidden="1" x14ac:dyDescent="0.3">
      <c r="C1" s="7"/>
      <c r="Q1" s="9"/>
    </row>
    <row r="2" spans="1:39" hidden="1" x14ac:dyDescent="0.3">
      <c r="C2" s="7"/>
      <c r="F2"/>
      <c r="Q2" s="9"/>
      <c r="AI2" t="s">
        <v>2</v>
      </c>
      <c r="AL2" s="4">
        <f>Input!B2</f>
        <v>0.15</v>
      </c>
    </row>
    <row r="3" spans="1:39" hidden="1" x14ac:dyDescent="0.3">
      <c r="C3" s="7"/>
      <c r="Q3" s="9"/>
      <c r="AE3" s="30"/>
      <c r="AI3" t="s">
        <v>3</v>
      </c>
      <c r="AL3">
        <f>Input!B3</f>
        <v>1000</v>
      </c>
    </row>
    <row r="4" spans="1:39" hidden="1" x14ac:dyDescent="0.3">
      <c r="C4" s="7"/>
      <c r="Q4" s="9"/>
      <c r="AI4" t="s">
        <v>4</v>
      </c>
      <c r="AL4" s="5">
        <f>Input!B4</f>
        <v>5000</v>
      </c>
    </row>
    <row r="5" spans="1:39" x14ac:dyDescent="0.3">
      <c r="B5" t="s">
        <v>46</v>
      </c>
      <c r="AI5" t="s">
        <v>5</v>
      </c>
      <c r="AL5">
        <f>Input!B5</f>
        <v>15000</v>
      </c>
    </row>
    <row r="6" spans="1:39" x14ac:dyDescent="0.3">
      <c r="F6" s="80" t="s">
        <v>44</v>
      </c>
      <c r="G6" s="80"/>
      <c r="H6" s="80"/>
      <c r="I6" s="80"/>
      <c r="J6" s="80"/>
      <c r="K6" s="17"/>
      <c r="L6" s="80" t="s">
        <v>45</v>
      </c>
      <c r="M6" s="80"/>
      <c r="N6" s="80"/>
      <c r="O6" s="80"/>
      <c r="P6" s="80"/>
    </row>
    <row r="7" spans="1:39" x14ac:dyDescent="0.3">
      <c r="A7" s="20"/>
      <c r="B7" s="20" t="s">
        <v>24</v>
      </c>
      <c r="C7" s="21"/>
      <c r="D7" s="20" t="s">
        <v>7</v>
      </c>
      <c r="E7" s="20" t="s">
        <v>8</v>
      </c>
      <c r="F7" s="20" t="s">
        <v>8</v>
      </c>
      <c r="G7" s="20" t="s">
        <v>9</v>
      </c>
      <c r="H7" s="21" t="s">
        <v>10</v>
      </c>
      <c r="I7" s="21" t="s">
        <v>11</v>
      </c>
      <c r="J7" s="20" t="s">
        <v>10</v>
      </c>
      <c r="K7" s="18"/>
      <c r="L7" s="21" t="s">
        <v>12</v>
      </c>
      <c r="M7" s="21" t="s">
        <v>10</v>
      </c>
      <c r="N7" s="21" t="s">
        <v>11</v>
      </c>
      <c r="O7" s="20" t="s">
        <v>10</v>
      </c>
      <c r="P7" s="23" t="s">
        <v>8</v>
      </c>
      <c r="R7" s="10" t="s">
        <v>6</v>
      </c>
      <c r="S7" s="10" t="s">
        <v>7</v>
      </c>
      <c r="T7" s="10" t="s">
        <v>8</v>
      </c>
      <c r="U7" s="10" t="s">
        <v>8</v>
      </c>
      <c r="V7" s="10" t="s">
        <v>9</v>
      </c>
      <c r="W7" s="10" t="s">
        <v>10</v>
      </c>
      <c r="X7" s="10" t="s">
        <v>11</v>
      </c>
      <c r="Y7" s="10" t="s">
        <v>10</v>
      </c>
      <c r="AA7" s="10" t="s">
        <v>12</v>
      </c>
      <c r="AB7" s="10" t="s">
        <v>10</v>
      </c>
      <c r="AD7" s="67"/>
      <c r="AE7" s="67"/>
      <c r="AF7" s="67"/>
      <c r="AG7" s="79" t="s">
        <v>35</v>
      </c>
      <c r="AH7" s="79"/>
      <c r="AI7" s="79" t="s">
        <v>8</v>
      </c>
      <c r="AJ7" s="79"/>
      <c r="AK7" s="79"/>
      <c r="AL7" s="79" t="s">
        <v>33</v>
      </c>
      <c r="AM7" s="79"/>
    </row>
    <row r="8" spans="1:39" x14ac:dyDescent="0.3">
      <c r="A8" s="20" t="s">
        <v>23</v>
      </c>
      <c r="B8" s="20" t="s">
        <v>7</v>
      </c>
      <c r="C8" s="20" t="s">
        <v>13</v>
      </c>
      <c r="D8" s="20" t="s">
        <v>14</v>
      </c>
      <c r="E8" s="20" t="s">
        <v>15</v>
      </c>
      <c r="F8" s="20" t="s">
        <v>16</v>
      </c>
      <c r="G8" s="20" t="s">
        <v>17</v>
      </c>
      <c r="H8" s="21" t="s">
        <v>17</v>
      </c>
      <c r="I8" s="21" t="s">
        <v>18</v>
      </c>
      <c r="J8" s="20" t="s">
        <v>19</v>
      </c>
      <c r="K8" s="18"/>
      <c r="L8" s="21" t="s">
        <v>17</v>
      </c>
      <c r="M8" s="21" t="s">
        <v>17</v>
      </c>
      <c r="N8" s="21" t="s">
        <v>18</v>
      </c>
      <c r="O8" s="20" t="s">
        <v>19</v>
      </c>
      <c r="P8" s="23" t="s">
        <v>16</v>
      </c>
      <c r="Q8" s="13" t="s">
        <v>13</v>
      </c>
      <c r="R8" s="10" t="s">
        <v>7</v>
      </c>
      <c r="S8" s="10" t="s">
        <v>14</v>
      </c>
      <c r="T8" s="10" t="s">
        <v>15</v>
      </c>
      <c r="U8" s="10" t="s">
        <v>16</v>
      </c>
      <c r="V8" s="10" t="s">
        <v>17</v>
      </c>
      <c r="W8" s="10" t="s">
        <v>17</v>
      </c>
      <c r="X8" s="10" t="s">
        <v>18</v>
      </c>
      <c r="Y8" s="10" t="s">
        <v>19</v>
      </c>
      <c r="AA8" s="10" t="s">
        <v>17</v>
      </c>
      <c r="AB8" s="10" t="s">
        <v>17</v>
      </c>
      <c r="AD8" s="21" t="s">
        <v>15</v>
      </c>
      <c r="AE8" s="67" t="s">
        <v>12</v>
      </c>
      <c r="AF8" s="67" t="s">
        <v>9</v>
      </c>
      <c r="AG8" s="67" t="s">
        <v>12</v>
      </c>
      <c r="AH8" s="67" t="s">
        <v>9</v>
      </c>
      <c r="AI8" s="67" t="s">
        <v>15</v>
      </c>
      <c r="AJ8" s="67" t="s">
        <v>12</v>
      </c>
      <c r="AK8" s="67" t="s">
        <v>9</v>
      </c>
      <c r="AL8" s="67" t="s">
        <v>12</v>
      </c>
      <c r="AM8" s="67" t="s">
        <v>9</v>
      </c>
    </row>
    <row r="9" spans="1:39" hidden="1" x14ac:dyDescent="0.3">
      <c r="C9"/>
      <c r="D9"/>
      <c r="E9"/>
      <c r="F9"/>
      <c r="G9"/>
      <c r="I9" s="6"/>
      <c r="J9" s="6"/>
      <c r="K9" s="17"/>
      <c r="L9" s="6"/>
      <c r="M9" s="6"/>
      <c r="N9" s="6"/>
      <c r="O9" s="6"/>
      <c r="P9" s="22"/>
    </row>
    <row r="10" spans="1:39" x14ac:dyDescent="0.3">
      <c r="A10" s="5">
        <v>1</v>
      </c>
      <c r="B10">
        <v>9.7151254555560751</v>
      </c>
      <c r="C10" s="6">
        <f t="shared" ref="C10:C73" si="0">IF(AND(A10&gt;=startm,A10&lt;=endm),A10-startm,"NA")</f>
        <v>0</v>
      </c>
      <c r="D10" s="7">
        <f>IF(C10="NA","NA",IF(C10=0,0,(B10-B8)/B8))</f>
        <v>0</v>
      </c>
      <c r="E10" s="8">
        <f t="shared" ref="E10:E73" si="1">IF(C10="NA","NA",IF(C10=0,typical,(1+return/12)*typical*((1+return/12)^C10-1)/(return/12)))</f>
        <v>5000</v>
      </c>
      <c r="F10" s="8">
        <f>IF(C10="NA","NA",IF(C10=0,typical,(F8+IF(V8=typical,0,V8)*(1+D10))))</f>
        <v>5000</v>
      </c>
      <c r="G10" s="8">
        <f t="shared" ref="G10:G73" si="2">IF(C10="NA","NA",IF(C10=0,typical,IF((F10-E10)&gt;0,IF(typical-(F10-E10)&lt;min,min,typical-(F10-E10)),IF((F10-E10)&lt;0,IF(typical-(F10-E10)&gt;max,max,typical-(F10-E10)),IF((E10-F10)=0,min,)))))</f>
        <v>5000</v>
      </c>
      <c r="H10" s="8">
        <f t="shared" ref="H10:H21" si="3">IF(C10="NA","NA",IF(H9="NA",G10,H9+G10))</f>
        <v>5000</v>
      </c>
      <c r="I10" s="15">
        <f>IF(C10="NA","NA",G10/B10)</f>
        <v>514.66139298700489</v>
      </c>
      <c r="J10" s="15">
        <f t="shared" ref="J10:J21" si="4">IF(C10="NA","NA",IF(J9="NA",I10,J9+I10))</f>
        <v>514.66139298700489</v>
      </c>
      <c r="K10" s="19"/>
      <c r="L10" s="8">
        <f t="shared" ref="L10:L73" si="5">IF(C10="NA","NA",typical)</f>
        <v>5000</v>
      </c>
      <c r="M10" s="8">
        <f t="shared" ref="M10:M21" si="6">IF(C10="NA","NA",IF(M9="NA",L10,M9+L10))</f>
        <v>5000</v>
      </c>
      <c r="N10" s="15">
        <f>IF(C10="NA","NA",L10/B10)</f>
        <v>514.66139298700489</v>
      </c>
      <c r="O10" s="14">
        <f t="shared" ref="O10:O21" si="7">IF(C10="NA","NA",IF(O9="NA",N10,O9+N10))</f>
        <v>514.66139298700489</v>
      </c>
      <c r="P10" s="8">
        <f>IF(C10="NA","NA",O10*B10)</f>
        <v>5000</v>
      </c>
      <c r="Q10" s="13">
        <v>0</v>
      </c>
      <c r="R10" s="10">
        <v>9.7151254555560751</v>
      </c>
      <c r="S10" s="10">
        <v>0</v>
      </c>
      <c r="T10" s="11">
        <f>typical</f>
        <v>5000</v>
      </c>
      <c r="U10" s="11">
        <f>typical</f>
        <v>5000</v>
      </c>
      <c r="V10" s="11">
        <f>typical</f>
        <v>5000</v>
      </c>
      <c r="W10" s="11">
        <f>V10</f>
        <v>5000</v>
      </c>
      <c r="X10" s="10">
        <f t="shared" ref="X10:X73" si="8">V10/R10</f>
        <v>514.66139298700489</v>
      </c>
      <c r="Y10" s="10">
        <f>X10</f>
        <v>514.66139298700489</v>
      </c>
      <c r="AA10" s="11">
        <f t="shared" ref="AA10:AA73" si="9">typical</f>
        <v>5000</v>
      </c>
      <c r="AB10" s="11">
        <f>AA10</f>
        <v>5000</v>
      </c>
      <c r="AC10" s="24"/>
      <c r="AD10" s="26">
        <f t="shared" ref="AD10:AD73" si="10">IF(A10=endm,E10,IF(C10="NA","NA",-typical))</f>
        <v>-5000</v>
      </c>
      <c r="AE10" s="26">
        <f t="shared" ref="AE10:AE73" si="11">IF(A10=endm,P10,IF(C10="NA","NA",-typical))</f>
        <v>-5000</v>
      </c>
      <c r="AF10" s="26">
        <f t="shared" ref="AF10:AF73" si="12">IF(A10=endm,F10,IF(C10="NA","NA",-G10))</f>
        <v>-5000</v>
      </c>
      <c r="AG10" s="26">
        <f t="shared" ref="AG10:AG73" si="13">IF(A10=endm,O10,0)</f>
        <v>0</v>
      </c>
      <c r="AH10" s="26">
        <f t="shared" ref="AH10:AH73" si="14">IF(A10=endm,J10,0)</f>
        <v>0</v>
      </c>
      <c r="AI10" s="26">
        <f t="shared" ref="AI10:AI73" si="15">IF(A10=endm,E10,0)</f>
        <v>0</v>
      </c>
      <c r="AJ10" s="26">
        <f t="shared" ref="AJ10:AJ73" si="16">IF(A10=endm,P10,0)</f>
        <v>0</v>
      </c>
      <c r="AK10" s="26">
        <f t="shared" ref="AK10:AK73" si="17">IF(A10=endm,F10,0)</f>
        <v>0</v>
      </c>
      <c r="AL10" s="26">
        <f t="shared" ref="AL10:AL73" si="18">IF(A10=endm,M10,0)</f>
        <v>0</v>
      </c>
      <c r="AM10" s="26">
        <f t="shared" ref="AM10:AM73" si="19">IF(A10=endm,H10,0)</f>
        <v>0</v>
      </c>
    </row>
    <row r="11" spans="1:39" x14ac:dyDescent="0.3">
      <c r="A11" s="5">
        <f>A10+1</f>
        <v>2</v>
      </c>
      <c r="B11">
        <v>10.084300222867206</v>
      </c>
      <c r="C11" s="6">
        <f t="shared" si="0"/>
        <v>1</v>
      </c>
      <c r="D11" s="7">
        <f t="shared" ref="D11:D74" si="20">IF(C11="NA","NA",IF(C11=0,0,(B11-B10)/B10))</f>
        <v>3.8000000000000034E-2</v>
      </c>
      <c r="E11" s="8">
        <f t="shared" si="1"/>
        <v>5062.4999999999818</v>
      </c>
      <c r="F11" s="8">
        <f t="shared" ref="F11:F74" si="21">IF(C11="NA","NA",IF(C11=0,typical,(F10+IF(V10=typical,0,V10))*(1+D11)))</f>
        <v>5190</v>
      </c>
      <c r="G11" s="8">
        <f t="shared" si="2"/>
        <v>4872.4999999999818</v>
      </c>
      <c r="H11" s="8">
        <f t="shared" si="3"/>
        <v>9872.4999999999818</v>
      </c>
      <c r="I11" s="15">
        <f t="shared" ref="I11:I74" si="22">IF(C11="NA","NA",G11/B11)</f>
        <v>483.17680873394448</v>
      </c>
      <c r="J11" s="15">
        <f t="shared" si="4"/>
        <v>997.83820172094943</v>
      </c>
      <c r="K11" s="19"/>
      <c r="L11" s="8">
        <f t="shared" si="5"/>
        <v>5000</v>
      </c>
      <c r="M11" s="8">
        <f t="shared" si="6"/>
        <v>10000</v>
      </c>
      <c r="N11" s="15">
        <f t="shared" ref="N11:N74" si="23">IF(C11="NA","NA",L11/B11)</f>
        <v>495.8202244576155</v>
      </c>
      <c r="O11" s="14">
        <f t="shared" si="7"/>
        <v>1010.4816174446204</v>
      </c>
      <c r="P11" s="8">
        <f t="shared" ref="P11:P74" si="24">IF(C11="NA","NA",O11*B11)</f>
        <v>10190</v>
      </c>
      <c r="Q11" s="13">
        <f>Q10+1</f>
        <v>1</v>
      </c>
      <c r="R11" s="10">
        <v>10.084300222867206</v>
      </c>
      <c r="S11" s="12">
        <f>(R11-R10)/R10</f>
        <v>3.8000000000000034E-2</v>
      </c>
      <c r="T11" s="11">
        <f t="shared" ref="T11:T74" si="25">(1+return/12)*typical*((1+return/12)^Q11-1)/(return/12)</f>
        <v>5062.4999999999818</v>
      </c>
      <c r="U11" s="11">
        <f>U10*(1+S11)</f>
        <v>5190</v>
      </c>
      <c r="V11" s="11">
        <f t="shared" ref="V11:V74" si="26">IF((U11-T11)&gt;0,IF(typical-(U11-T11)&lt;min,min,typical-(U11-T11)),IF((U11-T11)&lt;0,IF(typical-(U11-T11)&gt;max,max,typical-(U11-T11)),IF((T11-U11)=0,min,)))</f>
        <v>4872.4999999999818</v>
      </c>
      <c r="W11" s="11">
        <f t="shared" ref="W11:W74" si="27">W10+V11</f>
        <v>9872.4999999999818</v>
      </c>
      <c r="X11" s="10">
        <f t="shared" si="8"/>
        <v>483.17680873394448</v>
      </c>
      <c r="Y11" s="10">
        <f>Y10+X11</f>
        <v>997.83820172094943</v>
      </c>
      <c r="AA11" s="11">
        <f t="shared" si="9"/>
        <v>5000</v>
      </c>
      <c r="AB11" s="11">
        <f>AB10+AA11</f>
        <v>10000</v>
      </c>
      <c r="AC11" s="24"/>
      <c r="AD11" s="26">
        <f t="shared" si="10"/>
        <v>-5000</v>
      </c>
      <c r="AE11" s="26">
        <f t="shared" si="11"/>
        <v>-5000</v>
      </c>
      <c r="AF11" s="26">
        <f t="shared" si="12"/>
        <v>-4872.4999999999818</v>
      </c>
      <c r="AG11" s="26">
        <f t="shared" si="13"/>
        <v>0</v>
      </c>
      <c r="AH11" s="26">
        <f t="shared" si="14"/>
        <v>0</v>
      </c>
      <c r="AI11" s="26">
        <f t="shared" si="15"/>
        <v>0</v>
      </c>
      <c r="AJ11" s="26">
        <f t="shared" si="16"/>
        <v>0</v>
      </c>
      <c r="AK11" s="26">
        <f t="shared" si="17"/>
        <v>0</v>
      </c>
      <c r="AL11" s="26">
        <f t="shared" si="18"/>
        <v>0</v>
      </c>
      <c r="AM11" s="26">
        <f t="shared" si="19"/>
        <v>0</v>
      </c>
    </row>
    <row r="12" spans="1:39" x14ac:dyDescent="0.3">
      <c r="A12" s="5">
        <f t="shared" ref="A12:A75" si="28">A11+1</f>
        <v>3</v>
      </c>
      <c r="B12">
        <v>10.114553123535806</v>
      </c>
      <c r="C12" s="6">
        <f t="shared" si="0"/>
        <v>2</v>
      </c>
      <c r="D12" s="7">
        <f t="shared" si="20"/>
        <v>2.9999999999998487E-3</v>
      </c>
      <c r="E12" s="8">
        <f t="shared" si="1"/>
        <v>10188.281249999998</v>
      </c>
      <c r="F12" s="8">
        <f t="shared" si="21"/>
        <v>10092.68749999998</v>
      </c>
      <c r="G12" s="8">
        <f t="shared" si="2"/>
        <v>5095.5937500000182</v>
      </c>
      <c r="H12" s="8">
        <f t="shared" si="3"/>
        <v>14968.09375</v>
      </c>
      <c r="I12" s="15">
        <f t="shared" si="22"/>
        <v>503.78832240674615</v>
      </c>
      <c r="J12" s="15">
        <f t="shared" si="4"/>
        <v>1501.6265241276956</v>
      </c>
      <c r="K12" s="19"/>
      <c r="L12" s="8">
        <f t="shared" si="5"/>
        <v>5000</v>
      </c>
      <c r="M12" s="8">
        <f t="shared" si="6"/>
        <v>15000</v>
      </c>
      <c r="N12" s="15">
        <f t="shared" si="23"/>
        <v>494.33721281915808</v>
      </c>
      <c r="O12" s="14">
        <f t="shared" si="7"/>
        <v>1504.8188302637784</v>
      </c>
      <c r="P12" s="8">
        <f t="shared" si="24"/>
        <v>15220.569999999998</v>
      </c>
      <c r="Q12" s="13">
        <f t="shared" ref="Q12:Q75" si="29">Q11+1</f>
        <v>2</v>
      </c>
      <c r="R12" s="10">
        <v>10.114553123535806</v>
      </c>
      <c r="S12" s="12">
        <f>(R12-R11)/R11</f>
        <v>2.9999999999998487E-3</v>
      </c>
      <c r="T12" s="11">
        <f t="shared" si="25"/>
        <v>10188.281249999998</v>
      </c>
      <c r="U12" s="11">
        <f>(U11+V11)*(1+S12)</f>
        <v>10092.68749999998</v>
      </c>
      <c r="V12" s="11">
        <f t="shared" si="26"/>
        <v>5095.5937500000182</v>
      </c>
      <c r="W12" s="11">
        <f t="shared" si="27"/>
        <v>14968.09375</v>
      </c>
      <c r="X12" s="10">
        <f t="shared" si="8"/>
        <v>503.78832240674615</v>
      </c>
      <c r="Y12" s="10">
        <f t="shared" ref="Y12:Y46" si="30">Y11+X12</f>
        <v>1501.6265241276956</v>
      </c>
      <c r="AA12" s="11">
        <f t="shared" si="9"/>
        <v>5000</v>
      </c>
      <c r="AB12" s="11">
        <f t="shared" ref="AB12:AB46" si="31">AB11+AA12</f>
        <v>15000</v>
      </c>
      <c r="AC12" s="24"/>
      <c r="AD12" s="26">
        <f t="shared" si="10"/>
        <v>-5000</v>
      </c>
      <c r="AE12" s="26">
        <f t="shared" si="11"/>
        <v>-5000</v>
      </c>
      <c r="AF12" s="26">
        <f t="shared" si="12"/>
        <v>-5095.5937500000182</v>
      </c>
      <c r="AG12" s="26">
        <f t="shared" si="13"/>
        <v>0</v>
      </c>
      <c r="AH12" s="26">
        <f t="shared" si="14"/>
        <v>0</v>
      </c>
      <c r="AI12" s="26">
        <f t="shared" si="15"/>
        <v>0</v>
      </c>
      <c r="AJ12" s="26">
        <f t="shared" si="16"/>
        <v>0</v>
      </c>
      <c r="AK12" s="26">
        <f t="shared" si="17"/>
        <v>0</v>
      </c>
      <c r="AL12" s="26">
        <f t="shared" si="18"/>
        <v>0</v>
      </c>
      <c r="AM12" s="26">
        <f t="shared" si="19"/>
        <v>0</v>
      </c>
    </row>
    <row r="13" spans="1:39" x14ac:dyDescent="0.3">
      <c r="A13" s="5">
        <f t="shared" si="28"/>
        <v>4</v>
      </c>
      <c r="B13">
        <v>10.013407592300448</v>
      </c>
      <c r="C13" s="6">
        <f t="shared" si="0"/>
        <v>3</v>
      </c>
      <c r="D13" s="7">
        <f t="shared" si="20"/>
        <v>-1.0000000000000056E-2</v>
      </c>
      <c r="E13" s="8">
        <f t="shared" si="1"/>
        <v>15378.134765624935</v>
      </c>
      <c r="F13" s="8">
        <f t="shared" si="21"/>
        <v>15036.398437499998</v>
      </c>
      <c r="G13" s="8">
        <f t="shared" si="2"/>
        <v>5341.7363281249363</v>
      </c>
      <c r="H13" s="8">
        <f t="shared" si="3"/>
        <v>20309.830078124935</v>
      </c>
      <c r="I13" s="15">
        <f t="shared" si="22"/>
        <v>533.45839354750001</v>
      </c>
      <c r="J13" s="15">
        <f t="shared" si="4"/>
        <v>2035.0849176751956</v>
      </c>
      <c r="K13" s="19"/>
      <c r="L13" s="8">
        <f t="shared" si="5"/>
        <v>5000</v>
      </c>
      <c r="M13" s="8">
        <f t="shared" si="6"/>
        <v>20000</v>
      </c>
      <c r="N13" s="15">
        <f t="shared" si="23"/>
        <v>499.33051799914961</v>
      </c>
      <c r="O13" s="14">
        <f t="shared" si="7"/>
        <v>2004.149348262928</v>
      </c>
      <c r="P13" s="8">
        <f t="shared" si="24"/>
        <v>20068.364299999997</v>
      </c>
      <c r="Q13" s="13">
        <f t="shared" si="29"/>
        <v>3</v>
      </c>
      <c r="R13" s="10">
        <v>10.013407592300448</v>
      </c>
      <c r="S13" s="12">
        <f>(R13-R12)/R12</f>
        <v>-1.0000000000000056E-2</v>
      </c>
      <c r="T13" s="11">
        <f t="shared" si="25"/>
        <v>15378.134765624935</v>
      </c>
      <c r="U13" s="11">
        <f>(U12+V12)*(1+S13)</f>
        <v>15036.398437499998</v>
      </c>
      <c r="V13" s="11">
        <f t="shared" si="26"/>
        <v>5341.7363281249363</v>
      </c>
      <c r="W13" s="11">
        <f t="shared" si="27"/>
        <v>20309.830078124935</v>
      </c>
      <c r="X13" s="10">
        <f t="shared" si="8"/>
        <v>533.45839354750001</v>
      </c>
      <c r="Y13" s="10">
        <f t="shared" si="30"/>
        <v>2035.0849176751956</v>
      </c>
      <c r="AA13" s="11">
        <f t="shared" si="9"/>
        <v>5000</v>
      </c>
      <c r="AB13" s="11">
        <f t="shared" si="31"/>
        <v>20000</v>
      </c>
      <c r="AC13" s="24"/>
      <c r="AD13" s="26">
        <f t="shared" si="10"/>
        <v>-5000</v>
      </c>
      <c r="AE13" s="26">
        <f t="shared" si="11"/>
        <v>-5000</v>
      </c>
      <c r="AF13" s="26">
        <f t="shared" si="12"/>
        <v>-5341.7363281249363</v>
      </c>
      <c r="AG13" s="26">
        <f t="shared" si="13"/>
        <v>0</v>
      </c>
      <c r="AH13" s="26">
        <f t="shared" si="14"/>
        <v>0</v>
      </c>
      <c r="AI13" s="26">
        <f t="shared" si="15"/>
        <v>0</v>
      </c>
      <c r="AJ13" s="26">
        <f t="shared" si="16"/>
        <v>0</v>
      </c>
      <c r="AK13" s="26">
        <f t="shared" si="17"/>
        <v>0</v>
      </c>
      <c r="AL13" s="26">
        <f t="shared" si="18"/>
        <v>0</v>
      </c>
      <c r="AM13" s="26">
        <f t="shared" si="19"/>
        <v>0</v>
      </c>
    </row>
    <row r="14" spans="1:39" x14ac:dyDescent="0.3">
      <c r="A14" s="5">
        <f t="shared" si="28"/>
        <v>5</v>
      </c>
      <c r="B14">
        <v>9.9132735163774424</v>
      </c>
      <c r="C14" s="6">
        <f t="shared" si="0"/>
        <v>4</v>
      </c>
      <c r="D14" s="7">
        <f t="shared" si="20"/>
        <v>-1.000000000000009E-2</v>
      </c>
      <c r="E14" s="8">
        <f t="shared" si="1"/>
        <v>20632.861450195294</v>
      </c>
      <c r="F14" s="8">
        <f t="shared" si="21"/>
        <v>20174.353417968683</v>
      </c>
      <c r="G14" s="8">
        <f t="shared" si="2"/>
        <v>5458.5080322266112</v>
      </c>
      <c r="H14" s="8">
        <f t="shared" si="3"/>
        <v>25768.338110351546</v>
      </c>
      <c r="I14" s="15">
        <f t="shared" si="22"/>
        <v>550.6261905523703</v>
      </c>
      <c r="J14" s="15">
        <f t="shared" si="4"/>
        <v>2585.711108227566</v>
      </c>
      <c r="K14" s="19"/>
      <c r="L14" s="8">
        <f t="shared" si="5"/>
        <v>5000</v>
      </c>
      <c r="M14" s="8">
        <f t="shared" si="6"/>
        <v>25000</v>
      </c>
      <c r="N14" s="15">
        <f t="shared" si="23"/>
        <v>504.37426060520164</v>
      </c>
      <c r="O14" s="14">
        <f t="shared" si="7"/>
        <v>2508.5236088681295</v>
      </c>
      <c r="P14" s="8">
        <f t="shared" si="24"/>
        <v>24867.680656999994</v>
      </c>
      <c r="Q14" s="13">
        <f t="shared" si="29"/>
        <v>4</v>
      </c>
      <c r="R14" s="10">
        <v>9.9132735163774424</v>
      </c>
      <c r="S14" s="12">
        <f t="shared" ref="S14:S77" si="32">(R14-R13)/R13</f>
        <v>-1.000000000000009E-2</v>
      </c>
      <c r="T14" s="11">
        <f t="shared" si="25"/>
        <v>20632.861450195294</v>
      </c>
      <c r="U14" s="11">
        <f t="shared" ref="U14:U46" si="33">(U13+V13)*(1+S14)</f>
        <v>20174.353417968683</v>
      </c>
      <c r="V14" s="11">
        <f t="shared" si="26"/>
        <v>5458.5080322266112</v>
      </c>
      <c r="W14" s="11">
        <f t="shared" si="27"/>
        <v>25768.338110351546</v>
      </c>
      <c r="X14" s="10">
        <f t="shared" si="8"/>
        <v>550.6261905523703</v>
      </c>
      <c r="Y14" s="10">
        <f t="shared" si="30"/>
        <v>2585.711108227566</v>
      </c>
      <c r="AA14" s="11">
        <f t="shared" si="9"/>
        <v>5000</v>
      </c>
      <c r="AB14" s="11">
        <f t="shared" si="31"/>
        <v>25000</v>
      </c>
      <c r="AC14" s="24"/>
      <c r="AD14" s="26">
        <f t="shared" si="10"/>
        <v>-5000</v>
      </c>
      <c r="AE14" s="26">
        <f t="shared" si="11"/>
        <v>-5000</v>
      </c>
      <c r="AF14" s="26">
        <f t="shared" si="12"/>
        <v>-5458.5080322266112</v>
      </c>
      <c r="AG14" s="26">
        <f t="shared" si="13"/>
        <v>0</v>
      </c>
      <c r="AH14" s="26">
        <f t="shared" si="14"/>
        <v>0</v>
      </c>
      <c r="AI14" s="26">
        <f t="shared" si="15"/>
        <v>0</v>
      </c>
      <c r="AJ14" s="26">
        <f t="shared" si="16"/>
        <v>0</v>
      </c>
      <c r="AK14" s="26">
        <f t="shared" si="17"/>
        <v>0</v>
      </c>
      <c r="AL14" s="26">
        <f t="shared" si="18"/>
        <v>0</v>
      </c>
      <c r="AM14" s="26">
        <f t="shared" si="19"/>
        <v>0</v>
      </c>
    </row>
    <row r="15" spans="1:39" x14ac:dyDescent="0.3">
      <c r="A15" s="5">
        <f t="shared" si="28"/>
        <v>6</v>
      </c>
      <c r="B15">
        <v>9.6158753108861195</v>
      </c>
      <c r="C15" s="6">
        <f t="shared" si="0"/>
        <v>5</v>
      </c>
      <c r="D15" s="7">
        <f t="shared" si="20"/>
        <v>-2.9999999999999961E-2</v>
      </c>
      <c r="E15" s="8">
        <f t="shared" si="1"/>
        <v>25953.272218322676</v>
      </c>
      <c r="F15" s="8">
        <f t="shared" si="21"/>
        <v>24863.875606689438</v>
      </c>
      <c r="G15" s="8">
        <f t="shared" si="2"/>
        <v>6089.3966116332376</v>
      </c>
      <c r="H15" s="8">
        <f t="shared" si="3"/>
        <v>31857.734721984783</v>
      </c>
      <c r="I15" s="15">
        <f t="shared" si="22"/>
        <v>633.26493062357406</v>
      </c>
      <c r="J15" s="15">
        <f t="shared" si="4"/>
        <v>3218.9760388511399</v>
      </c>
      <c r="K15" s="19"/>
      <c r="L15" s="8">
        <f t="shared" si="5"/>
        <v>5000</v>
      </c>
      <c r="M15" s="8">
        <f t="shared" si="6"/>
        <v>30000</v>
      </c>
      <c r="N15" s="15">
        <f t="shared" si="23"/>
        <v>519.97346454144497</v>
      </c>
      <c r="O15" s="14">
        <f t="shared" si="7"/>
        <v>3028.4970734095746</v>
      </c>
      <c r="P15" s="8">
        <f t="shared" si="24"/>
        <v>29121.650237289996</v>
      </c>
      <c r="Q15" s="13">
        <f t="shared" si="29"/>
        <v>5</v>
      </c>
      <c r="R15" s="10">
        <v>9.6158753108861195</v>
      </c>
      <c r="S15" s="12">
        <f t="shared" si="32"/>
        <v>-2.9999999999999961E-2</v>
      </c>
      <c r="T15" s="11">
        <f t="shared" si="25"/>
        <v>25953.272218322676</v>
      </c>
      <c r="U15" s="11">
        <f t="shared" si="33"/>
        <v>24863.875606689438</v>
      </c>
      <c r="V15" s="11">
        <f t="shared" si="26"/>
        <v>6089.3966116332376</v>
      </c>
      <c r="W15" s="11">
        <f t="shared" si="27"/>
        <v>31857.734721984783</v>
      </c>
      <c r="X15" s="10">
        <f t="shared" si="8"/>
        <v>633.26493062357406</v>
      </c>
      <c r="Y15" s="10">
        <f t="shared" si="30"/>
        <v>3218.9760388511399</v>
      </c>
      <c r="AA15" s="11">
        <f t="shared" si="9"/>
        <v>5000</v>
      </c>
      <c r="AB15" s="11">
        <f t="shared" si="31"/>
        <v>30000</v>
      </c>
      <c r="AC15" s="24"/>
      <c r="AD15" s="26">
        <f t="shared" si="10"/>
        <v>-5000</v>
      </c>
      <c r="AE15" s="26">
        <f t="shared" si="11"/>
        <v>-5000</v>
      </c>
      <c r="AF15" s="26">
        <f t="shared" si="12"/>
        <v>-6089.3966116332376</v>
      </c>
      <c r="AG15" s="26">
        <f t="shared" si="13"/>
        <v>0</v>
      </c>
      <c r="AH15" s="26">
        <f t="shared" si="14"/>
        <v>0</v>
      </c>
      <c r="AI15" s="26">
        <f t="shared" si="15"/>
        <v>0</v>
      </c>
      <c r="AJ15" s="26">
        <f t="shared" si="16"/>
        <v>0</v>
      </c>
      <c r="AK15" s="26">
        <f t="shared" si="17"/>
        <v>0</v>
      </c>
      <c r="AL15" s="26">
        <f t="shared" si="18"/>
        <v>0</v>
      </c>
      <c r="AM15" s="26">
        <f t="shared" si="19"/>
        <v>0</v>
      </c>
    </row>
    <row r="16" spans="1:39" x14ac:dyDescent="0.3">
      <c r="A16" s="5">
        <f t="shared" si="28"/>
        <v>7</v>
      </c>
      <c r="B16">
        <v>10.125516702363083</v>
      </c>
      <c r="C16" s="6">
        <f t="shared" si="0"/>
        <v>6</v>
      </c>
      <c r="D16" s="7">
        <f t="shared" si="20"/>
        <v>5.2999999999999867E-2</v>
      </c>
      <c r="E16" s="8">
        <f t="shared" si="1"/>
        <v>31340.188121051728</v>
      </c>
      <c r="F16" s="8">
        <f t="shared" si="21"/>
        <v>32593.795645893777</v>
      </c>
      <c r="G16" s="8">
        <f t="shared" si="2"/>
        <v>3746.3924751579507</v>
      </c>
      <c r="H16" s="8">
        <f t="shared" si="3"/>
        <v>35604.127197142734</v>
      </c>
      <c r="I16" s="15">
        <f t="shared" si="22"/>
        <v>369.995189903111</v>
      </c>
      <c r="J16" s="15">
        <f t="shared" si="4"/>
        <v>3588.9712287542511</v>
      </c>
      <c r="K16" s="19"/>
      <c r="L16" s="8">
        <f t="shared" si="5"/>
        <v>5000</v>
      </c>
      <c r="M16" s="8">
        <f t="shared" si="6"/>
        <v>35000</v>
      </c>
      <c r="N16" s="15">
        <f t="shared" si="23"/>
        <v>493.80196062815293</v>
      </c>
      <c r="O16" s="14">
        <f t="shared" si="7"/>
        <v>3522.2990340377273</v>
      </c>
      <c r="P16" s="8">
        <f t="shared" si="24"/>
        <v>35665.097699866361</v>
      </c>
      <c r="Q16" s="13">
        <f t="shared" si="29"/>
        <v>6</v>
      </c>
      <c r="R16" s="10">
        <v>10.125516702363083</v>
      </c>
      <c r="S16" s="12">
        <f t="shared" si="32"/>
        <v>5.2999999999999867E-2</v>
      </c>
      <c r="T16" s="11">
        <f t="shared" si="25"/>
        <v>31340.188121051728</v>
      </c>
      <c r="U16" s="11">
        <f t="shared" si="33"/>
        <v>32593.795645893777</v>
      </c>
      <c r="V16" s="11">
        <f t="shared" si="26"/>
        <v>3746.3924751579507</v>
      </c>
      <c r="W16" s="11">
        <f t="shared" si="27"/>
        <v>35604.127197142734</v>
      </c>
      <c r="X16" s="10">
        <f t="shared" si="8"/>
        <v>369.995189903111</v>
      </c>
      <c r="Y16" s="10">
        <f t="shared" si="30"/>
        <v>3588.9712287542511</v>
      </c>
      <c r="AA16" s="11">
        <f t="shared" si="9"/>
        <v>5000</v>
      </c>
      <c r="AB16" s="11">
        <f t="shared" si="31"/>
        <v>35000</v>
      </c>
      <c r="AC16" s="24"/>
      <c r="AD16" s="26">
        <f t="shared" si="10"/>
        <v>-5000</v>
      </c>
      <c r="AE16" s="26">
        <f t="shared" si="11"/>
        <v>-5000</v>
      </c>
      <c r="AF16" s="26">
        <f t="shared" si="12"/>
        <v>-3746.3924751579507</v>
      </c>
      <c r="AG16" s="26">
        <f t="shared" si="13"/>
        <v>0</v>
      </c>
      <c r="AH16" s="26">
        <f t="shared" si="14"/>
        <v>0</v>
      </c>
      <c r="AI16" s="26">
        <f t="shared" si="15"/>
        <v>0</v>
      </c>
      <c r="AJ16" s="26">
        <f t="shared" si="16"/>
        <v>0</v>
      </c>
      <c r="AK16" s="26">
        <f t="shared" si="17"/>
        <v>0</v>
      </c>
      <c r="AL16" s="26">
        <f t="shared" si="18"/>
        <v>0</v>
      </c>
      <c r="AM16" s="26">
        <f t="shared" si="19"/>
        <v>0</v>
      </c>
    </row>
    <row r="17" spans="1:39" x14ac:dyDescent="0.3">
      <c r="A17" s="5">
        <f t="shared" si="28"/>
        <v>8</v>
      </c>
      <c r="B17">
        <v>11.077315272385214</v>
      </c>
      <c r="C17" s="6">
        <f t="shared" si="0"/>
        <v>7</v>
      </c>
      <c r="D17" s="7">
        <f t="shared" si="20"/>
        <v>9.4000000000000125E-2</v>
      </c>
      <c r="E17" s="8">
        <f t="shared" si="1"/>
        <v>36794.440472564813</v>
      </c>
      <c r="F17" s="8">
        <f t="shared" si="21"/>
        <v>39756.165804430595</v>
      </c>
      <c r="G17" s="8">
        <f t="shared" si="2"/>
        <v>2038.2746681342178</v>
      </c>
      <c r="H17" s="8">
        <f t="shared" si="3"/>
        <v>37642.401865276952</v>
      </c>
      <c r="I17" s="15">
        <f t="shared" si="22"/>
        <v>184.00439258196974</v>
      </c>
      <c r="J17" s="15">
        <f t="shared" si="4"/>
        <v>3772.9756213362207</v>
      </c>
      <c r="K17" s="19"/>
      <c r="L17" s="8">
        <f t="shared" si="5"/>
        <v>5000</v>
      </c>
      <c r="M17" s="8">
        <f t="shared" si="6"/>
        <v>40000</v>
      </c>
      <c r="N17" s="15">
        <f t="shared" si="23"/>
        <v>451.37290733834817</v>
      </c>
      <c r="O17" s="14">
        <f t="shared" si="7"/>
        <v>3973.6719413760757</v>
      </c>
      <c r="P17" s="8">
        <f t="shared" si="24"/>
        <v>44017.616883653805</v>
      </c>
      <c r="Q17" s="13">
        <f t="shared" si="29"/>
        <v>7</v>
      </c>
      <c r="R17" s="10">
        <v>11.077315272385214</v>
      </c>
      <c r="S17" s="12">
        <f t="shared" si="32"/>
        <v>9.4000000000000125E-2</v>
      </c>
      <c r="T17" s="11">
        <f t="shared" si="25"/>
        <v>36794.440472564813</v>
      </c>
      <c r="U17" s="11">
        <f t="shared" si="33"/>
        <v>39756.165804430595</v>
      </c>
      <c r="V17" s="11">
        <f t="shared" si="26"/>
        <v>2038.2746681342178</v>
      </c>
      <c r="W17" s="11">
        <f t="shared" si="27"/>
        <v>37642.401865276952</v>
      </c>
      <c r="X17" s="10">
        <f t="shared" si="8"/>
        <v>184.00439258196974</v>
      </c>
      <c r="Y17" s="10">
        <f t="shared" si="30"/>
        <v>3772.9756213362207</v>
      </c>
      <c r="AA17" s="11">
        <f t="shared" si="9"/>
        <v>5000</v>
      </c>
      <c r="AB17" s="11">
        <f t="shared" si="31"/>
        <v>40000</v>
      </c>
      <c r="AC17" s="24"/>
      <c r="AD17" s="26">
        <f t="shared" si="10"/>
        <v>-5000</v>
      </c>
      <c r="AE17" s="26">
        <f t="shared" si="11"/>
        <v>-5000</v>
      </c>
      <c r="AF17" s="26">
        <f t="shared" si="12"/>
        <v>-2038.2746681342178</v>
      </c>
      <c r="AG17" s="26">
        <f t="shared" si="13"/>
        <v>0</v>
      </c>
      <c r="AH17" s="26">
        <f t="shared" si="14"/>
        <v>0</v>
      </c>
      <c r="AI17" s="26">
        <f t="shared" si="15"/>
        <v>0</v>
      </c>
      <c r="AJ17" s="26">
        <f t="shared" si="16"/>
        <v>0</v>
      </c>
      <c r="AK17" s="26">
        <f t="shared" si="17"/>
        <v>0</v>
      </c>
      <c r="AL17" s="26">
        <f t="shared" si="18"/>
        <v>0</v>
      </c>
      <c r="AM17" s="26">
        <f t="shared" si="19"/>
        <v>0</v>
      </c>
    </row>
    <row r="18" spans="1:39" x14ac:dyDescent="0.3">
      <c r="A18" s="5">
        <f t="shared" si="28"/>
        <v>9</v>
      </c>
      <c r="B18">
        <v>10.578836085127879</v>
      </c>
      <c r="C18" s="6">
        <f t="shared" si="0"/>
        <v>8</v>
      </c>
      <c r="D18" s="7">
        <f t="shared" si="20"/>
        <v>-4.5000000000000005E-2</v>
      </c>
      <c r="E18" s="8">
        <f t="shared" si="1"/>
        <v>42316.870978471954</v>
      </c>
      <c r="F18" s="8">
        <f t="shared" si="21"/>
        <v>39913.690651299396</v>
      </c>
      <c r="G18" s="8">
        <f t="shared" si="2"/>
        <v>7403.1803271725585</v>
      </c>
      <c r="H18" s="8">
        <f t="shared" si="3"/>
        <v>45045.58219244951</v>
      </c>
      <c r="I18" s="15">
        <f t="shared" si="22"/>
        <v>699.81047703161073</v>
      </c>
      <c r="J18" s="15">
        <f t="shared" si="4"/>
        <v>4472.7860983678311</v>
      </c>
      <c r="K18" s="19"/>
      <c r="L18" s="8">
        <f t="shared" si="5"/>
        <v>5000</v>
      </c>
      <c r="M18" s="8">
        <f t="shared" si="6"/>
        <v>45000</v>
      </c>
      <c r="N18" s="15">
        <f t="shared" si="23"/>
        <v>472.64178778884627</v>
      </c>
      <c r="O18" s="14">
        <f t="shared" si="7"/>
        <v>4446.3137291649218</v>
      </c>
      <c r="P18" s="8">
        <f t="shared" si="24"/>
        <v>47036.824123889382</v>
      </c>
      <c r="Q18" s="13">
        <f t="shared" si="29"/>
        <v>8</v>
      </c>
      <c r="R18" s="10">
        <v>10.578836085127879</v>
      </c>
      <c r="S18" s="12">
        <f t="shared" si="32"/>
        <v>-4.5000000000000005E-2</v>
      </c>
      <c r="T18" s="11">
        <f t="shared" si="25"/>
        <v>42316.870978471954</v>
      </c>
      <c r="U18" s="11">
        <f t="shared" si="33"/>
        <v>39913.690651299396</v>
      </c>
      <c r="V18" s="11">
        <f t="shared" si="26"/>
        <v>7403.1803271725585</v>
      </c>
      <c r="W18" s="11">
        <f t="shared" si="27"/>
        <v>45045.58219244951</v>
      </c>
      <c r="X18" s="10">
        <f t="shared" si="8"/>
        <v>699.81047703161073</v>
      </c>
      <c r="Y18" s="10">
        <f t="shared" si="30"/>
        <v>4472.7860983678311</v>
      </c>
      <c r="AA18" s="11">
        <f t="shared" si="9"/>
        <v>5000</v>
      </c>
      <c r="AB18" s="11">
        <f t="shared" si="31"/>
        <v>45000</v>
      </c>
      <c r="AC18" s="24"/>
      <c r="AD18" s="26">
        <f t="shared" si="10"/>
        <v>-5000</v>
      </c>
      <c r="AE18" s="26">
        <f t="shared" si="11"/>
        <v>-5000</v>
      </c>
      <c r="AF18" s="26">
        <f t="shared" si="12"/>
        <v>-7403.1803271725585</v>
      </c>
      <c r="AG18" s="26">
        <f t="shared" si="13"/>
        <v>0</v>
      </c>
      <c r="AH18" s="26">
        <f t="shared" si="14"/>
        <v>0</v>
      </c>
      <c r="AI18" s="26">
        <f t="shared" si="15"/>
        <v>0</v>
      </c>
      <c r="AJ18" s="26">
        <f t="shared" si="16"/>
        <v>0</v>
      </c>
      <c r="AK18" s="26">
        <f t="shared" si="17"/>
        <v>0</v>
      </c>
      <c r="AL18" s="26">
        <f t="shared" si="18"/>
        <v>0</v>
      </c>
      <c r="AM18" s="26">
        <f t="shared" si="19"/>
        <v>0</v>
      </c>
    </row>
    <row r="19" spans="1:39" x14ac:dyDescent="0.3">
      <c r="A19" s="5">
        <f t="shared" si="28"/>
        <v>10</v>
      </c>
      <c r="B19">
        <v>10.303786346914555</v>
      </c>
      <c r="C19" s="6">
        <f t="shared" si="0"/>
        <v>9</v>
      </c>
      <c r="D19" s="7">
        <f t="shared" si="20"/>
        <v>-2.5999999999999954E-2</v>
      </c>
      <c r="E19" s="8">
        <f t="shared" si="1"/>
        <v>47908.331865702829</v>
      </c>
      <c r="F19" s="8">
        <f t="shared" si="21"/>
        <v>46086.632333031688</v>
      </c>
      <c r="G19" s="8">
        <f t="shared" si="2"/>
        <v>6821.6995326711403</v>
      </c>
      <c r="H19" s="8">
        <f t="shared" si="3"/>
        <v>51867.281725120651</v>
      </c>
      <c r="I19" s="15">
        <f t="shared" si="22"/>
        <v>662.05754884600094</v>
      </c>
      <c r="J19" s="15">
        <f t="shared" si="4"/>
        <v>5134.8436472138319</v>
      </c>
      <c r="K19" s="19"/>
      <c r="L19" s="8">
        <f t="shared" si="5"/>
        <v>5000</v>
      </c>
      <c r="M19" s="8">
        <f t="shared" si="6"/>
        <v>50000</v>
      </c>
      <c r="N19" s="15">
        <f t="shared" si="23"/>
        <v>485.2585090234561</v>
      </c>
      <c r="O19" s="14">
        <f t="shared" si="7"/>
        <v>4931.5722381883779</v>
      </c>
      <c r="P19" s="8">
        <f t="shared" si="24"/>
        <v>50813.866696668258</v>
      </c>
      <c r="Q19" s="13">
        <f t="shared" si="29"/>
        <v>9</v>
      </c>
      <c r="R19" s="10">
        <v>10.303786346914555</v>
      </c>
      <c r="S19" s="12">
        <f t="shared" si="32"/>
        <v>-2.5999999999999954E-2</v>
      </c>
      <c r="T19" s="11">
        <f t="shared" si="25"/>
        <v>47908.331865702829</v>
      </c>
      <c r="U19" s="11">
        <f t="shared" si="33"/>
        <v>46086.632333031688</v>
      </c>
      <c r="V19" s="11">
        <f t="shared" si="26"/>
        <v>6821.6995326711403</v>
      </c>
      <c r="W19" s="11">
        <f t="shared" si="27"/>
        <v>51867.281725120651</v>
      </c>
      <c r="X19" s="10">
        <f t="shared" si="8"/>
        <v>662.05754884600094</v>
      </c>
      <c r="Y19" s="10">
        <f t="shared" si="30"/>
        <v>5134.8436472138319</v>
      </c>
      <c r="AA19" s="11">
        <f t="shared" si="9"/>
        <v>5000</v>
      </c>
      <c r="AB19" s="11">
        <f t="shared" si="31"/>
        <v>50000</v>
      </c>
      <c r="AC19" s="24"/>
      <c r="AD19" s="26">
        <f t="shared" si="10"/>
        <v>-5000</v>
      </c>
      <c r="AE19" s="26">
        <f t="shared" si="11"/>
        <v>-5000</v>
      </c>
      <c r="AF19" s="26">
        <f t="shared" si="12"/>
        <v>-6821.6995326711403</v>
      </c>
      <c r="AG19" s="26">
        <f t="shared" si="13"/>
        <v>0</v>
      </c>
      <c r="AH19" s="26">
        <f t="shared" si="14"/>
        <v>0</v>
      </c>
      <c r="AI19" s="26">
        <f t="shared" si="15"/>
        <v>0</v>
      </c>
      <c r="AJ19" s="26">
        <f t="shared" si="16"/>
        <v>0</v>
      </c>
      <c r="AK19" s="26">
        <f t="shared" si="17"/>
        <v>0</v>
      </c>
      <c r="AL19" s="26">
        <f t="shared" si="18"/>
        <v>0</v>
      </c>
      <c r="AM19" s="26">
        <f t="shared" si="19"/>
        <v>0</v>
      </c>
    </row>
    <row r="20" spans="1:39" x14ac:dyDescent="0.3">
      <c r="A20" s="5">
        <f t="shared" si="28"/>
        <v>11</v>
      </c>
      <c r="B20">
        <v>11.025051391198573</v>
      </c>
      <c r="C20" s="6">
        <f t="shared" si="0"/>
        <v>10</v>
      </c>
      <c r="D20" s="7">
        <f t="shared" si="20"/>
        <v>7.0000000000000007E-2</v>
      </c>
      <c r="E20" s="8">
        <f t="shared" si="1"/>
        <v>53569.686014024162</v>
      </c>
      <c r="F20" s="8">
        <f t="shared" si="21"/>
        <v>56611.915096302029</v>
      </c>
      <c r="G20" s="8">
        <f t="shared" si="2"/>
        <v>1957.7709177221332</v>
      </c>
      <c r="H20" s="8">
        <f t="shared" si="3"/>
        <v>53825.052642842784</v>
      </c>
      <c r="I20" s="15">
        <f t="shared" si="22"/>
        <v>177.57476570903285</v>
      </c>
      <c r="J20" s="15">
        <f t="shared" si="4"/>
        <v>5312.4184129228652</v>
      </c>
      <c r="K20" s="19"/>
      <c r="L20" s="8">
        <f t="shared" si="5"/>
        <v>5000</v>
      </c>
      <c r="M20" s="8">
        <f t="shared" si="6"/>
        <v>55000</v>
      </c>
      <c r="N20" s="15">
        <f t="shared" si="23"/>
        <v>453.51262525556643</v>
      </c>
      <c r="O20" s="14">
        <f t="shared" si="7"/>
        <v>5385.0848634439444</v>
      </c>
      <c r="P20" s="8">
        <f t="shared" si="24"/>
        <v>59370.837365435036</v>
      </c>
      <c r="Q20" s="13">
        <f t="shared" si="29"/>
        <v>10</v>
      </c>
      <c r="R20" s="10">
        <v>11.025051391198573</v>
      </c>
      <c r="S20" s="12">
        <f t="shared" si="32"/>
        <v>7.0000000000000007E-2</v>
      </c>
      <c r="T20" s="11">
        <f t="shared" si="25"/>
        <v>53569.686014024162</v>
      </c>
      <c r="U20" s="11">
        <f t="shared" si="33"/>
        <v>56611.915096302029</v>
      </c>
      <c r="V20" s="11">
        <f t="shared" si="26"/>
        <v>1957.7709177221332</v>
      </c>
      <c r="W20" s="11">
        <f t="shared" si="27"/>
        <v>53825.052642842784</v>
      </c>
      <c r="X20" s="10">
        <f t="shared" si="8"/>
        <v>177.57476570903285</v>
      </c>
      <c r="Y20" s="10">
        <f t="shared" si="30"/>
        <v>5312.4184129228652</v>
      </c>
      <c r="AA20" s="11">
        <f t="shared" si="9"/>
        <v>5000</v>
      </c>
      <c r="AB20" s="11">
        <f t="shared" si="31"/>
        <v>55000</v>
      </c>
      <c r="AC20" s="24"/>
      <c r="AD20" s="26">
        <f t="shared" si="10"/>
        <v>-5000</v>
      </c>
      <c r="AE20" s="26">
        <f t="shared" si="11"/>
        <v>-5000</v>
      </c>
      <c r="AF20" s="26">
        <f t="shared" si="12"/>
        <v>-1957.7709177221332</v>
      </c>
      <c r="AG20" s="26">
        <f t="shared" si="13"/>
        <v>0</v>
      </c>
      <c r="AH20" s="26">
        <f t="shared" si="14"/>
        <v>0</v>
      </c>
      <c r="AI20" s="26">
        <f t="shared" si="15"/>
        <v>0</v>
      </c>
      <c r="AJ20" s="26">
        <f t="shared" si="16"/>
        <v>0</v>
      </c>
      <c r="AK20" s="26">
        <f t="shared" si="17"/>
        <v>0</v>
      </c>
      <c r="AL20" s="26">
        <f t="shared" si="18"/>
        <v>0</v>
      </c>
      <c r="AM20" s="26">
        <f t="shared" si="19"/>
        <v>0</v>
      </c>
    </row>
    <row r="21" spans="1:39" x14ac:dyDescent="0.3">
      <c r="A21" s="5">
        <f t="shared" si="28"/>
        <v>12</v>
      </c>
      <c r="B21">
        <v>11.664504371888091</v>
      </c>
      <c r="C21" s="6">
        <f t="shared" si="0"/>
        <v>11</v>
      </c>
      <c r="D21" s="7">
        <f t="shared" si="20"/>
        <v>5.8000000000000024E-2</v>
      </c>
      <c r="E21" s="8">
        <f t="shared" si="1"/>
        <v>59301.807089199341</v>
      </c>
      <c r="F21" s="8">
        <f t="shared" si="21"/>
        <v>61966.727802837566</v>
      </c>
      <c r="G21" s="8">
        <f t="shared" si="2"/>
        <v>2335.0792863617753</v>
      </c>
      <c r="H21" s="8">
        <f t="shared" si="3"/>
        <v>56160.131929204559</v>
      </c>
      <c r="I21" s="15">
        <f t="shared" si="22"/>
        <v>200.18675564042027</v>
      </c>
      <c r="J21" s="15">
        <f t="shared" si="4"/>
        <v>5512.6051685632856</v>
      </c>
      <c r="K21" s="19"/>
      <c r="L21" s="8">
        <f t="shared" si="5"/>
        <v>5000</v>
      </c>
      <c r="M21" s="8">
        <f t="shared" si="6"/>
        <v>60000</v>
      </c>
      <c r="N21" s="15">
        <f t="shared" si="23"/>
        <v>428.65087453267148</v>
      </c>
      <c r="O21" s="14">
        <f t="shared" si="7"/>
        <v>5813.7357379766163</v>
      </c>
      <c r="P21" s="8">
        <f t="shared" si="24"/>
        <v>67814.345932630284</v>
      </c>
      <c r="Q21" s="13">
        <f t="shared" si="29"/>
        <v>11</v>
      </c>
      <c r="R21" s="10">
        <v>11.664504371888091</v>
      </c>
      <c r="S21" s="12">
        <f t="shared" si="32"/>
        <v>5.8000000000000024E-2</v>
      </c>
      <c r="T21" s="11">
        <f t="shared" si="25"/>
        <v>59301.807089199341</v>
      </c>
      <c r="U21" s="11">
        <f t="shared" si="33"/>
        <v>61966.727802837566</v>
      </c>
      <c r="V21" s="11">
        <f t="shared" si="26"/>
        <v>2335.0792863617753</v>
      </c>
      <c r="W21" s="11">
        <f t="shared" si="27"/>
        <v>56160.131929204559</v>
      </c>
      <c r="X21" s="10">
        <f t="shared" si="8"/>
        <v>200.18675564042027</v>
      </c>
      <c r="Y21" s="10">
        <f t="shared" si="30"/>
        <v>5512.6051685632856</v>
      </c>
      <c r="AA21" s="11">
        <f t="shared" si="9"/>
        <v>5000</v>
      </c>
      <c r="AB21" s="11">
        <f t="shared" si="31"/>
        <v>60000</v>
      </c>
      <c r="AC21" s="24"/>
      <c r="AD21" s="26">
        <f t="shared" si="10"/>
        <v>-5000</v>
      </c>
      <c r="AE21" s="26">
        <f t="shared" si="11"/>
        <v>-5000</v>
      </c>
      <c r="AF21" s="26">
        <f t="shared" si="12"/>
        <v>-2335.0792863617753</v>
      </c>
      <c r="AG21" s="26">
        <f t="shared" si="13"/>
        <v>0</v>
      </c>
      <c r="AH21" s="26">
        <f t="shared" si="14"/>
        <v>0</v>
      </c>
      <c r="AI21" s="26">
        <f t="shared" si="15"/>
        <v>0</v>
      </c>
      <c r="AJ21" s="26">
        <f t="shared" si="16"/>
        <v>0</v>
      </c>
      <c r="AK21" s="26">
        <f t="shared" si="17"/>
        <v>0</v>
      </c>
      <c r="AL21" s="26">
        <f t="shared" si="18"/>
        <v>0</v>
      </c>
      <c r="AM21" s="26">
        <f t="shared" si="19"/>
        <v>0</v>
      </c>
    </row>
    <row r="22" spans="1:39" x14ac:dyDescent="0.3">
      <c r="A22" s="5">
        <f t="shared" si="28"/>
        <v>13</v>
      </c>
      <c r="B22">
        <v>11.536194823797322</v>
      </c>
      <c r="C22" s="6">
        <f t="shared" si="0"/>
        <v>12</v>
      </c>
      <c r="D22" s="7">
        <f t="shared" si="20"/>
        <v>-1.0999999999999999E-2</v>
      </c>
      <c r="E22" s="8">
        <f t="shared" si="1"/>
        <v>65105.579677814407</v>
      </c>
      <c r="F22" s="8">
        <f t="shared" si="21"/>
        <v>63594.487211218147</v>
      </c>
      <c r="G22" s="8">
        <f t="shared" si="2"/>
        <v>6511.0924665962593</v>
      </c>
      <c r="H22" s="8">
        <f>IF(C22="NA","NA",IF(H21="NA",G22,H21+G22))</f>
        <v>62671.224395800818</v>
      </c>
      <c r="I22" s="15">
        <f t="shared" si="22"/>
        <v>564.40555712226001</v>
      </c>
      <c r="J22" s="15">
        <f>IF(C22="NA","NA",IF(J21="NA",I22,J21+I22))</f>
        <v>6077.0107256855454</v>
      </c>
      <c r="K22" s="19"/>
      <c r="L22" s="8">
        <f t="shared" si="5"/>
        <v>5000</v>
      </c>
      <c r="M22" s="8">
        <f>IF(C22="NA","NA",IF(M21="NA",L22,M21+L22))</f>
        <v>65000</v>
      </c>
      <c r="N22" s="15">
        <f t="shared" si="23"/>
        <v>433.41847778834324</v>
      </c>
      <c r="O22" s="14">
        <f>IF(C22="NA","NA",IF(O21="NA",N22,O21+N22))</f>
        <v>6247.1542157649592</v>
      </c>
      <c r="P22" s="8">
        <f t="shared" si="24"/>
        <v>72068.388127371334</v>
      </c>
      <c r="Q22" s="13">
        <f t="shared" si="29"/>
        <v>12</v>
      </c>
      <c r="R22" s="10">
        <v>11.536194823797322</v>
      </c>
      <c r="S22" s="12">
        <f t="shared" si="32"/>
        <v>-1.0999999999999999E-2</v>
      </c>
      <c r="T22" s="11">
        <f t="shared" si="25"/>
        <v>65105.579677814407</v>
      </c>
      <c r="U22" s="11">
        <f t="shared" si="33"/>
        <v>63594.487211218147</v>
      </c>
      <c r="V22" s="11">
        <f t="shared" si="26"/>
        <v>6511.0924665962593</v>
      </c>
      <c r="W22" s="11">
        <f t="shared" si="27"/>
        <v>62671.224395800818</v>
      </c>
      <c r="X22" s="10">
        <f t="shared" si="8"/>
        <v>564.40555712226001</v>
      </c>
      <c r="Y22" s="10">
        <f t="shared" si="30"/>
        <v>6077.0107256855454</v>
      </c>
      <c r="AA22" s="11">
        <f t="shared" si="9"/>
        <v>5000</v>
      </c>
      <c r="AB22" s="11">
        <f t="shared" si="31"/>
        <v>65000</v>
      </c>
      <c r="AC22" s="24"/>
      <c r="AD22" s="26">
        <f t="shared" si="10"/>
        <v>-5000</v>
      </c>
      <c r="AE22" s="26">
        <f t="shared" si="11"/>
        <v>-5000</v>
      </c>
      <c r="AF22" s="26">
        <f t="shared" si="12"/>
        <v>-6511.0924665962593</v>
      </c>
      <c r="AG22" s="26">
        <f t="shared" si="13"/>
        <v>0</v>
      </c>
      <c r="AH22" s="26">
        <f t="shared" si="14"/>
        <v>0</v>
      </c>
      <c r="AI22" s="26">
        <f t="shared" si="15"/>
        <v>0</v>
      </c>
      <c r="AJ22" s="26">
        <f t="shared" si="16"/>
        <v>0</v>
      </c>
      <c r="AK22" s="26">
        <f t="shared" si="17"/>
        <v>0</v>
      </c>
      <c r="AL22" s="26">
        <f t="shared" si="18"/>
        <v>0</v>
      </c>
      <c r="AM22" s="26">
        <f t="shared" si="19"/>
        <v>0</v>
      </c>
    </row>
    <row r="23" spans="1:39" x14ac:dyDescent="0.3">
      <c r="A23" s="5">
        <f t="shared" si="28"/>
        <v>14</v>
      </c>
      <c r="B23">
        <v>12.470626604524904</v>
      </c>
      <c r="C23" s="6">
        <f t="shared" si="0"/>
        <v>13</v>
      </c>
      <c r="D23" s="7">
        <f t="shared" si="20"/>
        <v>8.0999999999999919E-2</v>
      </c>
      <c r="E23" s="8">
        <f t="shared" si="1"/>
        <v>70981.899423787007</v>
      </c>
      <c r="F23" s="8">
        <f t="shared" si="21"/>
        <v>75784.131631717377</v>
      </c>
      <c r="G23" s="8">
        <f t="shared" si="2"/>
        <v>1000</v>
      </c>
      <c r="H23" s="8">
        <f t="shared" ref="H23:H86" si="34">IF(C23="NA","NA",IF(H22="NA",G23,H22+G23))</f>
        <v>63671.224395800818</v>
      </c>
      <c r="I23" s="15">
        <f t="shared" si="22"/>
        <v>80.188432523282756</v>
      </c>
      <c r="J23" s="15">
        <f t="shared" ref="J23:J86" si="35">IF(C23="NA","NA",IF(J22="NA",I23,J22+I23))</f>
        <v>6157.1991582088285</v>
      </c>
      <c r="K23" s="19"/>
      <c r="L23" s="8">
        <f t="shared" si="5"/>
        <v>5000</v>
      </c>
      <c r="M23" s="8">
        <f t="shared" ref="M23:M86" si="36">IF(C23="NA","NA",IF(M22="NA",L23,M22+L23))</f>
        <v>70000</v>
      </c>
      <c r="N23" s="15">
        <f t="shared" si="23"/>
        <v>400.94216261641378</v>
      </c>
      <c r="O23" s="14">
        <f t="shared" ref="O23:O86" si="37">IF(C23="NA","NA",IF(O22="NA",N23,O22+N23))</f>
        <v>6648.0963783813731</v>
      </c>
      <c r="P23" s="8">
        <f t="shared" si="24"/>
        <v>82905.927565688413</v>
      </c>
      <c r="Q23" s="13">
        <f t="shared" si="29"/>
        <v>13</v>
      </c>
      <c r="R23" s="10">
        <v>12.470626604524904</v>
      </c>
      <c r="S23" s="12">
        <f t="shared" si="32"/>
        <v>8.0999999999999919E-2</v>
      </c>
      <c r="T23" s="11">
        <f t="shared" si="25"/>
        <v>70981.899423787007</v>
      </c>
      <c r="U23" s="11">
        <f t="shared" si="33"/>
        <v>75784.131631717377</v>
      </c>
      <c r="V23" s="11">
        <f t="shared" si="26"/>
        <v>1000</v>
      </c>
      <c r="W23" s="11">
        <f t="shared" si="27"/>
        <v>63671.224395800818</v>
      </c>
      <c r="X23" s="10">
        <f t="shared" si="8"/>
        <v>80.188432523282756</v>
      </c>
      <c r="Y23" s="10">
        <f t="shared" si="30"/>
        <v>6157.1991582088285</v>
      </c>
      <c r="AA23" s="11">
        <f t="shared" si="9"/>
        <v>5000</v>
      </c>
      <c r="AB23" s="11">
        <f t="shared" si="31"/>
        <v>70000</v>
      </c>
      <c r="AC23" s="24"/>
      <c r="AD23" s="26">
        <f t="shared" si="10"/>
        <v>-5000</v>
      </c>
      <c r="AE23" s="26">
        <f t="shared" si="11"/>
        <v>-5000</v>
      </c>
      <c r="AF23" s="26">
        <f t="shared" si="12"/>
        <v>-1000</v>
      </c>
      <c r="AG23" s="26">
        <f t="shared" si="13"/>
        <v>0</v>
      </c>
      <c r="AH23" s="26">
        <f t="shared" si="14"/>
        <v>0</v>
      </c>
      <c r="AI23" s="26">
        <f t="shared" si="15"/>
        <v>0</v>
      </c>
      <c r="AJ23" s="26">
        <f t="shared" si="16"/>
        <v>0</v>
      </c>
      <c r="AK23" s="26">
        <f t="shared" si="17"/>
        <v>0</v>
      </c>
      <c r="AL23" s="26">
        <f t="shared" si="18"/>
        <v>0</v>
      </c>
      <c r="AM23" s="26">
        <f t="shared" si="19"/>
        <v>0</v>
      </c>
    </row>
    <row r="24" spans="1:39" x14ac:dyDescent="0.3">
      <c r="A24" s="5">
        <f t="shared" si="28"/>
        <v>15</v>
      </c>
      <c r="B24">
        <v>13.642865505350246</v>
      </c>
      <c r="C24" s="6">
        <f t="shared" si="0"/>
        <v>14</v>
      </c>
      <c r="D24" s="7">
        <f t="shared" si="20"/>
        <v>9.4000000000000042E-2</v>
      </c>
      <c r="E24" s="8">
        <f t="shared" si="1"/>
        <v>76931.673166584427</v>
      </c>
      <c r="F24" s="8">
        <f t="shared" si="21"/>
        <v>84001.840005098813</v>
      </c>
      <c r="G24" s="8">
        <f t="shared" si="2"/>
        <v>1000</v>
      </c>
      <c r="H24" s="8">
        <f t="shared" si="34"/>
        <v>64671.224395800818</v>
      </c>
      <c r="I24" s="15">
        <f t="shared" si="22"/>
        <v>73.29838439056924</v>
      </c>
      <c r="J24" s="15">
        <f t="shared" si="35"/>
        <v>6230.497542599398</v>
      </c>
      <c r="K24" s="19"/>
      <c r="L24" s="8">
        <f t="shared" si="5"/>
        <v>5000</v>
      </c>
      <c r="M24" s="8">
        <f t="shared" si="36"/>
        <v>75000</v>
      </c>
      <c r="N24" s="15">
        <f t="shared" si="23"/>
        <v>366.49192195284621</v>
      </c>
      <c r="O24" s="14">
        <f t="shared" si="37"/>
        <v>7014.5883003342196</v>
      </c>
      <c r="P24" s="8">
        <f t="shared" si="24"/>
        <v>95699.084756863129</v>
      </c>
      <c r="Q24" s="13">
        <f t="shared" si="29"/>
        <v>14</v>
      </c>
      <c r="R24" s="10">
        <v>13.642865505350246</v>
      </c>
      <c r="S24" s="12">
        <f t="shared" si="32"/>
        <v>9.4000000000000042E-2</v>
      </c>
      <c r="T24" s="11">
        <f t="shared" si="25"/>
        <v>76931.673166584427</v>
      </c>
      <c r="U24" s="11">
        <f t="shared" si="33"/>
        <v>84001.840005098813</v>
      </c>
      <c r="V24" s="11">
        <f t="shared" si="26"/>
        <v>1000</v>
      </c>
      <c r="W24" s="11">
        <f t="shared" si="27"/>
        <v>64671.224395800818</v>
      </c>
      <c r="X24" s="10">
        <f t="shared" si="8"/>
        <v>73.29838439056924</v>
      </c>
      <c r="Y24" s="10">
        <f t="shared" si="30"/>
        <v>6230.497542599398</v>
      </c>
      <c r="AA24" s="11">
        <f t="shared" si="9"/>
        <v>5000</v>
      </c>
      <c r="AB24" s="11">
        <f t="shared" si="31"/>
        <v>75000</v>
      </c>
      <c r="AC24" s="24"/>
      <c r="AD24" s="26">
        <f t="shared" si="10"/>
        <v>-5000</v>
      </c>
      <c r="AE24" s="26">
        <f t="shared" si="11"/>
        <v>-5000</v>
      </c>
      <c r="AF24" s="26">
        <f t="shared" si="12"/>
        <v>-1000</v>
      </c>
      <c r="AG24" s="26">
        <f t="shared" si="13"/>
        <v>0</v>
      </c>
      <c r="AH24" s="26">
        <f t="shared" si="14"/>
        <v>0</v>
      </c>
      <c r="AI24" s="26">
        <f t="shared" si="15"/>
        <v>0</v>
      </c>
      <c r="AJ24" s="26">
        <f t="shared" si="16"/>
        <v>0</v>
      </c>
      <c r="AK24" s="26">
        <f t="shared" si="17"/>
        <v>0</v>
      </c>
      <c r="AL24" s="26">
        <f t="shared" si="18"/>
        <v>0</v>
      </c>
      <c r="AM24" s="26">
        <f t="shared" si="19"/>
        <v>0</v>
      </c>
    </row>
    <row r="25" spans="1:39" x14ac:dyDescent="0.3">
      <c r="A25" s="5">
        <f t="shared" si="28"/>
        <v>16</v>
      </c>
      <c r="B25">
        <v>14.652437552746164</v>
      </c>
      <c r="C25" s="6">
        <f t="shared" si="0"/>
        <v>15</v>
      </c>
      <c r="D25" s="7">
        <f t="shared" si="20"/>
        <v>7.4000000000000038E-2</v>
      </c>
      <c r="E25" s="8">
        <f t="shared" si="1"/>
        <v>82955.819081166628</v>
      </c>
      <c r="F25" s="8">
        <f t="shared" si="21"/>
        <v>91291.976165476124</v>
      </c>
      <c r="G25" s="8">
        <f t="shared" si="2"/>
        <v>1000</v>
      </c>
      <c r="H25" s="8">
        <f t="shared" si="34"/>
        <v>65671.224395800818</v>
      </c>
      <c r="I25" s="15">
        <f t="shared" si="22"/>
        <v>68.248030158816803</v>
      </c>
      <c r="J25" s="15">
        <f t="shared" si="35"/>
        <v>6298.7455727582146</v>
      </c>
      <c r="K25" s="19"/>
      <c r="L25" s="8">
        <f t="shared" si="5"/>
        <v>5000</v>
      </c>
      <c r="M25" s="8">
        <f t="shared" si="36"/>
        <v>80000</v>
      </c>
      <c r="N25" s="15">
        <f t="shared" si="23"/>
        <v>341.240150794084</v>
      </c>
      <c r="O25" s="14">
        <f t="shared" si="37"/>
        <v>7355.8284511283036</v>
      </c>
      <c r="P25" s="8">
        <f t="shared" si="24"/>
        <v>107780.81702887101</v>
      </c>
      <c r="Q25" s="13">
        <f t="shared" si="29"/>
        <v>15</v>
      </c>
      <c r="R25" s="10">
        <v>14.652437552746164</v>
      </c>
      <c r="S25" s="12">
        <f t="shared" si="32"/>
        <v>7.4000000000000038E-2</v>
      </c>
      <c r="T25" s="11">
        <f t="shared" si="25"/>
        <v>82955.819081166628</v>
      </c>
      <c r="U25" s="11">
        <f t="shared" si="33"/>
        <v>91291.976165476124</v>
      </c>
      <c r="V25" s="11">
        <f t="shared" si="26"/>
        <v>1000</v>
      </c>
      <c r="W25" s="11">
        <f t="shared" si="27"/>
        <v>65671.224395800818</v>
      </c>
      <c r="X25" s="10">
        <f t="shared" si="8"/>
        <v>68.248030158816803</v>
      </c>
      <c r="Y25" s="10">
        <f t="shared" si="30"/>
        <v>6298.7455727582146</v>
      </c>
      <c r="AA25" s="11">
        <f t="shared" si="9"/>
        <v>5000</v>
      </c>
      <c r="AB25" s="11">
        <f t="shared" si="31"/>
        <v>80000</v>
      </c>
      <c r="AC25" s="24"/>
      <c r="AD25" s="26">
        <f t="shared" si="10"/>
        <v>-5000</v>
      </c>
      <c r="AE25" s="26">
        <f t="shared" si="11"/>
        <v>-5000</v>
      </c>
      <c r="AF25" s="26">
        <f t="shared" si="12"/>
        <v>-1000</v>
      </c>
      <c r="AG25" s="26">
        <f t="shared" si="13"/>
        <v>0</v>
      </c>
      <c r="AH25" s="26">
        <f t="shared" si="14"/>
        <v>0</v>
      </c>
      <c r="AI25" s="26">
        <f t="shared" si="15"/>
        <v>0</v>
      </c>
      <c r="AJ25" s="26">
        <f t="shared" si="16"/>
        <v>0</v>
      </c>
      <c r="AK25" s="26">
        <f t="shared" si="17"/>
        <v>0</v>
      </c>
      <c r="AL25" s="26">
        <f t="shared" si="18"/>
        <v>0</v>
      </c>
      <c r="AM25" s="26">
        <f t="shared" si="19"/>
        <v>0</v>
      </c>
    </row>
    <row r="26" spans="1:39" x14ac:dyDescent="0.3">
      <c r="A26" s="5">
        <f t="shared" si="28"/>
        <v>17</v>
      </c>
      <c r="B26">
        <v>13.919815675108856</v>
      </c>
      <c r="C26" s="6">
        <f t="shared" si="0"/>
        <v>16</v>
      </c>
      <c r="D26" s="7">
        <f t="shared" si="20"/>
        <v>-5.0000000000000024E-2</v>
      </c>
      <c r="E26" s="8">
        <f t="shared" si="1"/>
        <v>89055.266819681317</v>
      </c>
      <c r="F26" s="8">
        <f t="shared" si="21"/>
        <v>87677.37735720232</v>
      </c>
      <c r="G26" s="8">
        <f t="shared" si="2"/>
        <v>6377.8894624789973</v>
      </c>
      <c r="H26" s="8">
        <f t="shared" si="34"/>
        <v>72049.113858279816</v>
      </c>
      <c r="I26" s="15">
        <f t="shared" si="22"/>
        <v>458.18778145775417</v>
      </c>
      <c r="J26" s="15">
        <f t="shared" si="35"/>
        <v>6756.9333542159684</v>
      </c>
      <c r="K26" s="19"/>
      <c r="L26" s="8">
        <f t="shared" si="5"/>
        <v>5000</v>
      </c>
      <c r="M26" s="8">
        <f t="shared" si="36"/>
        <v>85000</v>
      </c>
      <c r="N26" s="15">
        <f t="shared" si="23"/>
        <v>359.2001587306147</v>
      </c>
      <c r="O26" s="14">
        <f t="shared" si="37"/>
        <v>7715.0286098589186</v>
      </c>
      <c r="P26" s="8">
        <f t="shared" si="24"/>
        <v>107391.77617742745</v>
      </c>
      <c r="Q26" s="13">
        <f t="shared" si="29"/>
        <v>16</v>
      </c>
      <c r="R26" s="10">
        <v>13.919815675108856</v>
      </c>
      <c r="S26" s="12">
        <f t="shared" si="32"/>
        <v>-5.0000000000000024E-2</v>
      </c>
      <c r="T26" s="11">
        <f t="shared" si="25"/>
        <v>89055.266819681317</v>
      </c>
      <c r="U26" s="11">
        <f t="shared" si="33"/>
        <v>87677.37735720232</v>
      </c>
      <c r="V26" s="11">
        <f t="shared" si="26"/>
        <v>6377.8894624789973</v>
      </c>
      <c r="W26" s="11">
        <f t="shared" si="27"/>
        <v>72049.113858279816</v>
      </c>
      <c r="X26" s="10">
        <f t="shared" si="8"/>
        <v>458.18778145775417</v>
      </c>
      <c r="Y26" s="10">
        <f t="shared" si="30"/>
        <v>6756.9333542159684</v>
      </c>
      <c r="AA26" s="11">
        <f t="shared" si="9"/>
        <v>5000</v>
      </c>
      <c r="AB26" s="11">
        <f t="shared" si="31"/>
        <v>85000</v>
      </c>
      <c r="AC26" s="24"/>
      <c r="AD26" s="26">
        <f t="shared" si="10"/>
        <v>-5000</v>
      </c>
      <c r="AE26" s="26">
        <f t="shared" si="11"/>
        <v>-5000</v>
      </c>
      <c r="AF26" s="26">
        <f t="shared" si="12"/>
        <v>-6377.8894624789973</v>
      </c>
      <c r="AG26" s="26">
        <f t="shared" si="13"/>
        <v>0</v>
      </c>
      <c r="AH26" s="26">
        <f t="shared" si="14"/>
        <v>0</v>
      </c>
      <c r="AI26" s="26">
        <f t="shared" si="15"/>
        <v>0</v>
      </c>
      <c r="AJ26" s="26">
        <f t="shared" si="16"/>
        <v>0</v>
      </c>
      <c r="AK26" s="26">
        <f t="shared" si="17"/>
        <v>0</v>
      </c>
      <c r="AL26" s="26">
        <f t="shared" si="18"/>
        <v>0</v>
      </c>
      <c r="AM26" s="26">
        <f t="shared" si="19"/>
        <v>0</v>
      </c>
    </row>
    <row r="27" spans="1:39" x14ac:dyDescent="0.3">
      <c r="A27" s="5">
        <f t="shared" si="28"/>
        <v>18</v>
      </c>
      <c r="B27">
        <v>16.634179731755083</v>
      </c>
      <c r="C27" s="6">
        <f t="shared" si="0"/>
        <v>17</v>
      </c>
      <c r="D27" s="7">
        <f t="shared" si="20"/>
        <v>0.19500000000000001</v>
      </c>
      <c r="E27" s="8">
        <f t="shared" si="1"/>
        <v>95230.957654927304</v>
      </c>
      <c r="F27" s="8">
        <f t="shared" si="21"/>
        <v>112396.04384951918</v>
      </c>
      <c r="G27" s="8">
        <f t="shared" si="2"/>
        <v>1000</v>
      </c>
      <c r="H27" s="8">
        <f t="shared" si="34"/>
        <v>73049.113858279816</v>
      </c>
      <c r="I27" s="15">
        <f t="shared" si="22"/>
        <v>60.117181377508743</v>
      </c>
      <c r="J27" s="15">
        <f t="shared" si="35"/>
        <v>6817.0505355934774</v>
      </c>
      <c r="K27" s="19"/>
      <c r="L27" s="8">
        <f t="shared" si="5"/>
        <v>5000</v>
      </c>
      <c r="M27" s="8">
        <f t="shared" si="36"/>
        <v>90000</v>
      </c>
      <c r="N27" s="15">
        <f t="shared" si="23"/>
        <v>300.58590688754373</v>
      </c>
      <c r="O27" s="14">
        <f t="shared" si="37"/>
        <v>8015.614516746462</v>
      </c>
      <c r="P27" s="8">
        <f t="shared" si="24"/>
        <v>133333.17253202581</v>
      </c>
      <c r="Q27" s="13">
        <f t="shared" si="29"/>
        <v>17</v>
      </c>
      <c r="R27" s="10">
        <v>16.634179731755083</v>
      </c>
      <c r="S27" s="12">
        <f t="shared" si="32"/>
        <v>0.19500000000000001</v>
      </c>
      <c r="T27" s="11">
        <f t="shared" si="25"/>
        <v>95230.957654927304</v>
      </c>
      <c r="U27" s="11">
        <f t="shared" si="33"/>
        <v>112396.04384951918</v>
      </c>
      <c r="V27" s="11">
        <f t="shared" si="26"/>
        <v>1000</v>
      </c>
      <c r="W27" s="11">
        <f t="shared" si="27"/>
        <v>73049.113858279816</v>
      </c>
      <c r="X27" s="10">
        <f t="shared" si="8"/>
        <v>60.117181377508743</v>
      </c>
      <c r="Y27" s="10">
        <f t="shared" si="30"/>
        <v>6817.0505355934774</v>
      </c>
      <c r="AA27" s="11">
        <f t="shared" si="9"/>
        <v>5000</v>
      </c>
      <c r="AB27" s="11">
        <f t="shared" si="31"/>
        <v>90000</v>
      </c>
      <c r="AC27" s="24"/>
      <c r="AD27" s="26">
        <f t="shared" si="10"/>
        <v>-5000</v>
      </c>
      <c r="AE27" s="26">
        <f t="shared" si="11"/>
        <v>-5000</v>
      </c>
      <c r="AF27" s="26">
        <f t="shared" si="12"/>
        <v>-1000</v>
      </c>
      <c r="AG27" s="26">
        <f t="shared" si="13"/>
        <v>0</v>
      </c>
      <c r="AH27" s="26">
        <f t="shared" si="14"/>
        <v>0</v>
      </c>
      <c r="AI27" s="26">
        <f t="shared" si="15"/>
        <v>0</v>
      </c>
      <c r="AJ27" s="26">
        <f t="shared" si="16"/>
        <v>0</v>
      </c>
      <c r="AK27" s="26">
        <f t="shared" si="17"/>
        <v>0</v>
      </c>
      <c r="AL27" s="26">
        <f t="shared" si="18"/>
        <v>0</v>
      </c>
      <c r="AM27" s="26">
        <f t="shared" si="19"/>
        <v>0</v>
      </c>
    </row>
    <row r="28" spans="1:39" x14ac:dyDescent="0.3">
      <c r="A28" s="5">
        <f t="shared" si="28"/>
        <v>19</v>
      </c>
      <c r="B28">
        <v>16.351398676315245</v>
      </c>
      <c r="C28" s="6">
        <f t="shared" si="0"/>
        <v>18</v>
      </c>
      <c r="D28" s="7">
        <f t="shared" si="20"/>
        <v>-1.7000000000000071E-2</v>
      </c>
      <c r="E28" s="8">
        <f t="shared" si="1"/>
        <v>101483.84462561396</v>
      </c>
      <c r="F28" s="8">
        <f t="shared" si="21"/>
        <v>111468.31110407734</v>
      </c>
      <c r="G28" s="8">
        <f t="shared" si="2"/>
        <v>1000</v>
      </c>
      <c r="H28" s="8">
        <f t="shared" si="34"/>
        <v>74049.113858279816</v>
      </c>
      <c r="I28" s="15">
        <f t="shared" si="22"/>
        <v>61.156847789937686</v>
      </c>
      <c r="J28" s="15">
        <f t="shared" si="35"/>
        <v>6878.2073833834147</v>
      </c>
      <c r="K28" s="19"/>
      <c r="L28" s="8">
        <f t="shared" si="5"/>
        <v>5000</v>
      </c>
      <c r="M28" s="8">
        <f t="shared" si="36"/>
        <v>95000</v>
      </c>
      <c r="N28" s="15">
        <f t="shared" si="23"/>
        <v>305.78423894968842</v>
      </c>
      <c r="O28" s="14">
        <f t="shared" si="37"/>
        <v>8321.3987556961511</v>
      </c>
      <c r="P28" s="8">
        <f t="shared" si="24"/>
        <v>136066.50859898137</v>
      </c>
      <c r="Q28" s="13">
        <f t="shared" si="29"/>
        <v>18</v>
      </c>
      <c r="R28" s="10">
        <v>16.351398676315245</v>
      </c>
      <c r="S28" s="12">
        <f t="shared" si="32"/>
        <v>-1.7000000000000071E-2</v>
      </c>
      <c r="T28" s="11">
        <f t="shared" si="25"/>
        <v>101483.84462561396</v>
      </c>
      <c r="U28" s="11">
        <f t="shared" si="33"/>
        <v>111468.31110407734</v>
      </c>
      <c r="V28" s="11">
        <f t="shared" si="26"/>
        <v>1000</v>
      </c>
      <c r="W28" s="11">
        <f t="shared" si="27"/>
        <v>74049.113858279816</v>
      </c>
      <c r="X28" s="10">
        <f t="shared" si="8"/>
        <v>61.156847789937686</v>
      </c>
      <c r="Y28" s="10">
        <f t="shared" si="30"/>
        <v>6878.2073833834147</v>
      </c>
      <c r="AA28" s="11">
        <f t="shared" si="9"/>
        <v>5000</v>
      </c>
      <c r="AB28" s="11">
        <f t="shared" si="31"/>
        <v>95000</v>
      </c>
      <c r="AC28" s="24"/>
      <c r="AD28" s="26">
        <f t="shared" si="10"/>
        <v>-5000</v>
      </c>
      <c r="AE28" s="26">
        <f t="shared" si="11"/>
        <v>-5000</v>
      </c>
      <c r="AF28" s="26">
        <f t="shared" si="12"/>
        <v>-1000</v>
      </c>
      <c r="AG28" s="26">
        <f t="shared" si="13"/>
        <v>0</v>
      </c>
      <c r="AH28" s="26">
        <f t="shared" si="14"/>
        <v>0</v>
      </c>
      <c r="AI28" s="26">
        <f t="shared" si="15"/>
        <v>0</v>
      </c>
      <c r="AJ28" s="26">
        <f t="shared" si="16"/>
        <v>0</v>
      </c>
      <c r="AK28" s="26">
        <f t="shared" si="17"/>
        <v>0</v>
      </c>
      <c r="AL28" s="26">
        <f t="shared" si="18"/>
        <v>0</v>
      </c>
      <c r="AM28" s="26">
        <f t="shared" si="19"/>
        <v>0</v>
      </c>
    </row>
    <row r="29" spans="1:39" x14ac:dyDescent="0.3">
      <c r="A29" s="5">
        <f t="shared" si="28"/>
        <v>20</v>
      </c>
      <c r="B29">
        <v>15.206800768973178</v>
      </c>
      <c r="C29" s="6">
        <f t="shared" si="0"/>
        <v>19</v>
      </c>
      <c r="D29" s="7">
        <f t="shared" si="20"/>
        <v>-7.0000000000000007E-2</v>
      </c>
      <c r="E29" s="8">
        <f t="shared" si="1"/>
        <v>107814.89268343405</v>
      </c>
      <c r="F29" s="8">
        <f t="shared" si="21"/>
        <v>104595.52932679192</v>
      </c>
      <c r="G29" s="8">
        <f t="shared" si="2"/>
        <v>8219.363356642134</v>
      </c>
      <c r="H29" s="8">
        <f t="shared" si="34"/>
        <v>82268.47721492195</v>
      </c>
      <c r="I29" s="15">
        <f t="shared" si="22"/>
        <v>540.50575670145622</v>
      </c>
      <c r="J29" s="15">
        <f t="shared" si="35"/>
        <v>7418.7131400848712</v>
      </c>
      <c r="K29" s="19"/>
      <c r="L29" s="8">
        <f t="shared" si="5"/>
        <v>5000</v>
      </c>
      <c r="M29" s="8">
        <f t="shared" si="36"/>
        <v>100000</v>
      </c>
      <c r="N29" s="15">
        <f t="shared" si="23"/>
        <v>328.80025693514887</v>
      </c>
      <c r="O29" s="14">
        <f t="shared" si="37"/>
        <v>8650.1990126312994</v>
      </c>
      <c r="P29" s="8">
        <f t="shared" si="24"/>
        <v>131541.85299705266</v>
      </c>
      <c r="Q29" s="13">
        <f t="shared" si="29"/>
        <v>19</v>
      </c>
      <c r="R29" s="10">
        <v>15.206800768973178</v>
      </c>
      <c r="S29" s="12">
        <f t="shared" si="32"/>
        <v>-7.0000000000000007E-2</v>
      </c>
      <c r="T29" s="11">
        <f t="shared" si="25"/>
        <v>107814.89268343405</v>
      </c>
      <c r="U29" s="11">
        <f t="shared" si="33"/>
        <v>104595.52932679192</v>
      </c>
      <c r="V29" s="11">
        <f t="shared" si="26"/>
        <v>8219.363356642134</v>
      </c>
      <c r="W29" s="11">
        <f t="shared" si="27"/>
        <v>82268.47721492195</v>
      </c>
      <c r="X29" s="10">
        <f t="shared" si="8"/>
        <v>540.50575670145622</v>
      </c>
      <c r="Y29" s="10">
        <f t="shared" si="30"/>
        <v>7418.7131400848712</v>
      </c>
      <c r="AA29" s="11">
        <f t="shared" si="9"/>
        <v>5000</v>
      </c>
      <c r="AB29" s="11">
        <f t="shared" si="31"/>
        <v>100000</v>
      </c>
      <c r="AC29" s="24"/>
      <c r="AD29" s="26">
        <f t="shared" si="10"/>
        <v>-5000</v>
      </c>
      <c r="AE29" s="26">
        <f t="shared" si="11"/>
        <v>-5000</v>
      </c>
      <c r="AF29" s="26">
        <f t="shared" si="12"/>
        <v>-8219.363356642134</v>
      </c>
      <c r="AG29" s="26">
        <f t="shared" si="13"/>
        <v>0</v>
      </c>
      <c r="AH29" s="26">
        <f t="shared" si="14"/>
        <v>0</v>
      </c>
      <c r="AI29" s="26">
        <f t="shared" si="15"/>
        <v>0</v>
      </c>
      <c r="AJ29" s="26">
        <f t="shared" si="16"/>
        <v>0</v>
      </c>
      <c r="AK29" s="26">
        <f t="shared" si="17"/>
        <v>0</v>
      </c>
      <c r="AL29" s="26">
        <f t="shared" si="18"/>
        <v>0</v>
      </c>
      <c r="AM29" s="26">
        <f t="shared" si="19"/>
        <v>0</v>
      </c>
    </row>
    <row r="30" spans="1:39" x14ac:dyDescent="0.3">
      <c r="A30" s="5">
        <f t="shared" si="28"/>
        <v>21</v>
      </c>
      <c r="B30">
        <v>16.149622416649517</v>
      </c>
      <c r="C30" s="6">
        <f t="shared" si="0"/>
        <v>20</v>
      </c>
      <c r="D30" s="7">
        <f t="shared" si="20"/>
        <v>6.2000000000000166E-2</v>
      </c>
      <c r="E30" s="8">
        <f t="shared" si="1"/>
        <v>114225.07884197697</v>
      </c>
      <c r="F30" s="8">
        <f t="shared" si="21"/>
        <v>119809.41602980699</v>
      </c>
      <c r="G30" s="8">
        <f t="shared" si="2"/>
        <v>1000</v>
      </c>
      <c r="H30" s="8">
        <f t="shared" si="34"/>
        <v>83268.47721492195</v>
      </c>
      <c r="I30" s="15">
        <f t="shared" si="22"/>
        <v>61.920952341835935</v>
      </c>
      <c r="J30" s="15">
        <f t="shared" si="35"/>
        <v>7480.634092426707</v>
      </c>
      <c r="K30" s="19"/>
      <c r="L30" s="8">
        <f t="shared" si="5"/>
        <v>5000</v>
      </c>
      <c r="M30" s="8">
        <f t="shared" si="36"/>
        <v>105000</v>
      </c>
      <c r="N30" s="15">
        <f t="shared" si="23"/>
        <v>309.60476170917968</v>
      </c>
      <c r="O30" s="14">
        <f t="shared" si="37"/>
        <v>8959.8037743404784</v>
      </c>
      <c r="P30" s="8">
        <f t="shared" si="24"/>
        <v>144697.44788286995</v>
      </c>
      <c r="Q30" s="13">
        <f t="shared" si="29"/>
        <v>20</v>
      </c>
      <c r="R30" s="10">
        <v>16.149622416649517</v>
      </c>
      <c r="S30" s="12">
        <f t="shared" si="32"/>
        <v>6.2000000000000166E-2</v>
      </c>
      <c r="T30" s="11">
        <f t="shared" si="25"/>
        <v>114225.07884197697</v>
      </c>
      <c r="U30" s="11">
        <f t="shared" si="33"/>
        <v>119809.41602980699</v>
      </c>
      <c r="V30" s="11">
        <f t="shared" si="26"/>
        <v>1000</v>
      </c>
      <c r="W30" s="11">
        <f t="shared" si="27"/>
        <v>83268.47721492195</v>
      </c>
      <c r="X30" s="10">
        <f t="shared" si="8"/>
        <v>61.920952341835935</v>
      </c>
      <c r="Y30" s="10">
        <f t="shared" si="30"/>
        <v>7480.634092426707</v>
      </c>
      <c r="AA30" s="11">
        <f t="shared" si="9"/>
        <v>5000</v>
      </c>
      <c r="AB30" s="11">
        <f t="shared" si="31"/>
        <v>105000</v>
      </c>
      <c r="AC30" s="24"/>
      <c r="AD30" s="26">
        <f t="shared" si="10"/>
        <v>-5000</v>
      </c>
      <c r="AE30" s="26">
        <f t="shared" si="11"/>
        <v>-5000</v>
      </c>
      <c r="AF30" s="26">
        <f t="shared" si="12"/>
        <v>-1000</v>
      </c>
      <c r="AG30" s="26">
        <f t="shared" si="13"/>
        <v>0</v>
      </c>
      <c r="AH30" s="26">
        <f t="shared" si="14"/>
        <v>0</v>
      </c>
      <c r="AI30" s="26">
        <f t="shared" si="15"/>
        <v>0</v>
      </c>
      <c r="AJ30" s="26">
        <f t="shared" si="16"/>
        <v>0</v>
      </c>
      <c r="AK30" s="26">
        <f t="shared" si="17"/>
        <v>0</v>
      </c>
      <c r="AL30" s="26">
        <f t="shared" si="18"/>
        <v>0</v>
      </c>
      <c r="AM30" s="26">
        <f t="shared" si="19"/>
        <v>0</v>
      </c>
    </row>
    <row r="31" spans="1:39" x14ac:dyDescent="0.3">
      <c r="A31" s="5">
        <f t="shared" si="28"/>
        <v>22</v>
      </c>
      <c r="B31">
        <v>16.391866752899258</v>
      </c>
      <c r="C31" s="6">
        <f t="shared" si="0"/>
        <v>21</v>
      </c>
      <c r="D31" s="7">
        <f t="shared" si="20"/>
        <v>1.4999999999999854E-2</v>
      </c>
      <c r="E31" s="8">
        <f t="shared" si="1"/>
        <v>120715.39232750163</v>
      </c>
      <c r="F31" s="8">
        <f t="shared" si="21"/>
        <v>122621.55727025408</v>
      </c>
      <c r="G31" s="8">
        <f t="shared" si="2"/>
        <v>3093.8350572475465</v>
      </c>
      <c r="H31" s="8">
        <f t="shared" si="34"/>
        <v>86362.312272169496</v>
      </c>
      <c r="I31" s="15">
        <f t="shared" si="22"/>
        <v>188.74208190475528</v>
      </c>
      <c r="J31" s="15">
        <f t="shared" si="35"/>
        <v>7669.3761743314626</v>
      </c>
      <c r="K31" s="19"/>
      <c r="L31" s="8">
        <f t="shared" si="5"/>
        <v>5000</v>
      </c>
      <c r="M31" s="8">
        <f t="shared" si="36"/>
        <v>110000</v>
      </c>
      <c r="N31" s="15">
        <f t="shared" si="23"/>
        <v>305.0293218809652</v>
      </c>
      <c r="O31" s="14">
        <f t="shared" si="37"/>
        <v>9264.8330962214441</v>
      </c>
      <c r="P31" s="8">
        <f t="shared" si="24"/>
        <v>151867.90960111297</v>
      </c>
      <c r="Q31" s="13">
        <f t="shared" si="29"/>
        <v>21</v>
      </c>
      <c r="R31" s="10">
        <v>16.391866752899258</v>
      </c>
      <c r="S31" s="12">
        <f t="shared" si="32"/>
        <v>1.4999999999999854E-2</v>
      </c>
      <c r="T31" s="11">
        <f t="shared" si="25"/>
        <v>120715.39232750163</v>
      </c>
      <c r="U31" s="11">
        <f t="shared" si="33"/>
        <v>122621.55727025408</v>
      </c>
      <c r="V31" s="11">
        <f t="shared" si="26"/>
        <v>3093.8350572475465</v>
      </c>
      <c r="W31" s="11">
        <f t="shared" si="27"/>
        <v>86362.312272169496</v>
      </c>
      <c r="X31" s="10">
        <f t="shared" si="8"/>
        <v>188.74208190475528</v>
      </c>
      <c r="Y31" s="10">
        <f t="shared" si="30"/>
        <v>7669.3761743314626</v>
      </c>
      <c r="AA31" s="11">
        <f t="shared" si="9"/>
        <v>5000</v>
      </c>
      <c r="AB31" s="11">
        <f t="shared" si="31"/>
        <v>110000</v>
      </c>
      <c r="AC31" s="24"/>
      <c r="AD31" s="26">
        <f t="shared" si="10"/>
        <v>-5000</v>
      </c>
      <c r="AE31" s="26">
        <f t="shared" si="11"/>
        <v>-5000</v>
      </c>
      <c r="AF31" s="26">
        <f t="shared" si="12"/>
        <v>-3093.8350572475465</v>
      </c>
      <c r="AG31" s="26">
        <f t="shared" si="13"/>
        <v>0</v>
      </c>
      <c r="AH31" s="26">
        <f t="shared" si="14"/>
        <v>0</v>
      </c>
      <c r="AI31" s="26">
        <f t="shared" si="15"/>
        <v>0</v>
      </c>
      <c r="AJ31" s="26">
        <f t="shared" si="16"/>
        <v>0</v>
      </c>
      <c r="AK31" s="26">
        <f t="shared" si="17"/>
        <v>0</v>
      </c>
      <c r="AL31" s="26">
        <f t="shared" si="18"/>
        <v>0</v>
      </c>
      <c r="AM31" s="26">
        <f t="shared" si="19"/>
        <v>0</v>
      </c>
    </row>
    <row r="32" spans="1:39" x14ac:dyDescent="0.3">
      <c r="A32" s="5">
        <f t="shared" si="28"/>
        <v>23</v>
      </c>
      <c r="B32">
        <v>16.883622755486236</v>
      </c>
      <c r="C32" s="6">
        <f t="shared" si="0"/>
        <v>22</v>
      </c>
      <c r="D32" s="7">
        <f t="shared" si="20"/>
        <v>3.0000000000000034E-2</v>
      </c>
      <c r="E32" s="8">
        <f t="shared" si="1"/>
        <v>127286.8347315954</v>
      </c>
      <c r="F32" s="8">
        <f t="shared" si="21"/>
        <v>129486.85409732668</v>
      </c>
      <c r="G32" s="8">
        <f t="shared" si="2"/>
        <v>2799.9806342687225</v>
      </c>
      <c r="H32" s="8">
        <f t="shared" si="34"/>
        <v>89162.292906438219</v>
      </c>
      <c r="I32" s="15">
        <f t="shared" si="22"/>
        <v>165.840037699189</v>
      </c>
      <c r="J32" s="15">
        <f t="shared" si="35"/>
        <v>7835.2162120306511</v>
      </c>
      <c r="K32" s="19"/>
      <c r="L32" s="8">
        <f t="shared" si="5"/>
        <v>5000</v>
      </c>
      <c r="M32" s="8">
        <f t="shared" si="36"/>
        <v>115000</v>
      </c>
      <c r="N32" s="15">
        <f t="shared" si="23"/>
        <v>296.14497269996622</v>
      </c>
      <c r="O32" s="14">
        <f t="shared" si="37"/>
        <v>9560.9780689214094</v>
      </c>
      <c r="P32" s="8">
        <f t="shared" si="24"/>
        <v>161423.94688914635</v>
      </c>
      <c r="Q32" s="13">
        <f t="shared" si="29"/>
        <v>22</v>
      </c>
      <c r="R32" s="10">
        <v>16.883622755486236</v>
      </c>
      <c r="S32" s="12">
        <f t="shared" si="32"/>
        <v>3.0000000000000034E-2</v>
      </c>
      <c r="T32" s="11">
        <f t="shared" si="25"/>
        <v>127286.8347315954</v>
      </c>
      <c r="U32" s="11">
        <f t="shared" si="33"/>
        <v>129486.85409732668</v>
      </c>
      <c r="V32" s="11">
        <f t="shared" si="26"/>
        <v>2799.9806342687225</v>
      </c>
      <c r="W32" s="11">
        <f t="shared" si="27"/>
        <v>89162.292906438219</v>
      </c>
      <c r="X32" s="10">
        <f t="shared" si="8"/>
        <v>165.840037699189</v>
      </c>
      <c r="Y32" s="10">
        <f t="shared" si="30"/>
        <v>7835.2162120306511</v>
      </c>
      <c r="AA32" s="11">
        <f t="shared" si="9"/>
        <v>5000</v>
      </c>
      <c r="AB32" s="11">
        <f t="shared" si="31"/>
        <v>115000</v>
      </c>
      <c r="AC32" s="24"/>
      <c r="AD32" s="26">
        <f t="shared" si="10"/>
        <v>-5000</v>
      </c>
      <c r="AE32" s="26">
        <f t="shared" si="11"/>
        <v>-5000</v>
      </c>
      <c r="AF32" s="26">
        <f t="shared" si="12"/>
        <v>-2799.9806342687225</v>
      </c>
      <c r="AG32" s="26">
        <f t="shared" si="13"/>
        <v>0</v>
      </c>
      <c r="AH32" s="26">
        <f t="shared" si="14"/>
        <v>0</v>
      </c>
      <c r="AI32" s="26">
        <f t="shared" si="15"/>
        <v>0</v>
      </c>
      <c r="AJ32" s="26">
        <f t="shared" si="16"/>
        <v>0</v>
      </c>
      <c r="AK32" s="26">
        <f t="shared" si="17"/>
        <v>0</v>
      </c>
      <c r="AL32" s="26">
        <f t="shared" si="18"/>
        <v>0</v>
      </c>
      <c r="AM32" s="26">
        <f t="shared" si="19"/>
        <v>0</v>
      </c>
    </row>
    <row r="33" spans="1:39" x14ac:dyDescent="0.3">
      <c r="A33" s="5">
        <f t="shared" si="28"/>
        <v>24</v>
      </c>
      <c r="B33">
        <v>17.913523743570895</v>
      </c>
      <c r="C33" s="6">
        <f t="shared" si="0"/>
        <v>23</v>
      </c>
      <c r="D33" s="7">
        <f t="shared" si="20"/>
        <v>6.0999999999999915E-2</v>
      </c>
      <c r="E33" s="8">
        <f t="shared" si="1"/>
        <v>133940.4201657403</v>
      </c>
      <c r="F33" s="8">
        <f t="shared" si="21"/>
        <v>140356.33165022274</v>
      </c>
      <c r="G33" s="8">
        <f t="shared" si="2"/>
        <v>1000</v>
      </c>
      <c r="H33" s="8">
        <f t="shared" si="34"/>
        <v>90162.292906438219</v>
      </c>
      <c r="I33" s="15">
        <f t="shared" si="22"/>
        <v>55.823746032038876</v>
      </c>
      <c r="J33" s="15">
        <f t="shared" si="35"/>
        <v>7891.0399580626899</v>
      </c>
      <c r="K33" s="19"/>
      <c r="L33" s="8">
        <f t="shared" si="5"/>
        <v>5000</v>
      </c>
      <c r="M33" s="8">
        <f t="shared" si="36"/>
        <v>120000</v>
      </c>
      <c r="N33" s="15">
        <f t="shared" si="23"/>
        <v>279.11873016019439</v>
      </c>
      <c r="O33" s="14">
        <f t="shared" si="37"/>
        <v>9840.0967990816043</v>
      </c>
      <c r="P33" s="8">
        <f t="shared" si="24"/>
        <v>176270.80764938428</v>
      </c>
      <c r="Q33" s="13">
        <f t="shared" si="29"/>
        <v>23</v>
      </c>
      <c r="R33" s="10">
        <v>17.913523743570895</v>
      </c>
      <c r="S33" s="12">
        <f t="shared" si="32"/>
        <v>6.0999999999999915E-2</v>
      </c>
      <c r="T33" s="11">
        <f t="shared" si="25"/>
        <v>133940.4201657403</v>
      </c>
      <c r="U33" s="11">
        <f t="shared" si="33"/>
        <v>140356.33165022274</v>
      </c>
      <c r="V33" s="11">
        <f t="shared" si="26"/>
        <v>1000</v>
      </c>
      <c r="W33" s="11">
        <f t="shared" si="27"/>
        <v>90162.292906438219</v>
      </c>
      <c r="X33" s="10">
        <f t="shared" si="8"/>
        <v>55.823746032038876</v>
      </c>
      <c r="Y33" s="10">
        <f t="shared" si="30"/>
        <v>7891.0399580626899</v>
      </c>
      <c r="AA33" s="11">
        <f t="shared" si="9"/>
        <v>5000</v>
      </c>
      <c r="AB33" s="11">
        <f t="shared" si="31"/>
        <v>120000</v>
      </c>
      <c r="AC33" s="24"/>
      <c r="AD33" s="26">
        <f t="shared" si="10"/>
        <v>-5000</v>
      </c>
      <c r="AE33" s="26">
        <f t="shared" si="11"/>
        <v>-5000</v>
      </c>
      <c r="AF33" s="26">
        <f t="shared" si="12"/>
        <v>-1000</v>
      </c>
      <c r="AG33" s="26">
        <f t="shared" si="13"/>
        <v>0</v>
      </c>
      <c r="AH33" s="26">
        <f t="shared" si="14"/>
        <v>0</v>
      </c>
      <c r="AI33" s="26">
        <f t="shared" si="15"/>
        <v>0</v>
      </c>
      <c r="AJ33" s="26">
        <f t="shared" si="16"/>
        <v>0</v>
      </c>
      <c r="AK33" s="26">
        <f t="shared" si="17"/>
        <v>0</v>
      </c>
      <c r="AL33" s="26">
        <f t="shared" si="18"/>
        <v>0</v>
      </c>
      <c r="AM33" s="26">
        <f t="shared" si="19"/>
        <v>0</v>
      </c>
    </row>
    <row r="34" spans="1:39" x14ac:dyDescent="0.3">
      <c r="A34" s="5">
        <f t="shared" si="28"/>
        <v>25</v>
      </c>
      <c r="B34">
        <v>17.304463936289483</v>
      </c>
      <c r="C34" s="6">
        <f t="shared" si="0"/>
        <v>24</v>
      </c>
      <c r="D34" s="7">
        <f t="shared" si="20"/>
        <v>-3.4000000000000072E-2</v>
      </c>
      <c r="E34" s="8">
        <f t="shared" si="1"/>
        <v>140677.1754178121</v>
      </c>
      <c r="F34" s="8">
        <f t="shared" si="21"/>
        <v>136550.21637411517</v>
      </c>
      <c r="G34" s="8">
        <f t="shared" si="2"/>
        <v>9126.9590436969302</v>
      </c>
      <c r="H34" s="8">
        <f t="shared" si="34"/>
        <v>99289.251950135149</v>
      </c>
      <c r="I34" s="15">
        <f t="shared" si="22"/>
        <v>527.43379265026704</v>
      </c>
      <c r="J34" s="15">
        <f t="shared" si="35"/>
        <v>8418.4737507129576</v>
      </c>
      <c r="K34" s="19"/>
      <c r="L34" s="8">
        <f t="shared" si="5"/>
        <v>5000</v>
      </c>
      <c r="M34" s="8">
        <f t="shared" si="36"/>
        <v>125000</v>
      </c>
      <c r="N34" s="15">
        <f t="shared" si="23"/>
        <v>288.94278484492173</v>
      </c>
      <c r="O34" s="14">
        <f t="shared" si="37"/>
        <v>10129.039583926526</v>
      </c>
      <c r="P34" s="8">
        <f t="shared" si="24"/>
        <v>175277.6001893052</v>
      </c>
      <c r="Q34" s="13">
        <f t="shared" si="29"/>
        <v>24</v>
      </c>
      <c r="R34" s="10">
        <v>17.304463936289483</v>
      </c>
      <c r="S34" s="12">
        <f t="shared" si="32"/>
        <v>-3.4000000000000072E-2</v>
      </c>
      <c r="T34" s="11">
        <f t="shared" si="25"/>
        <v>140677.1754178121</v>
      </c>
      <c r="U34" s="11">
        <f t="shared" si="33"/>
        <v>136550.21637411517</v>
      </c>
      <c r="V34" s="11">
        <f t="shared" si="26"/>
        <v>9126.9590436969302</v>
      </c>
      <c r="W34" s="11">
        <f t="shared" si="27"/>
        <v>99289.251950135149</v>
      </c>
      <c r="X34" s="10">
        <f t="shared" si="8"/>
        <v>527.43379265026704</v>
      </c>
      <c r="Y34" s="10">
        <f t="shared" si="30"/>
        <v>8418.4737507129576</v>
      </c>
      <c r="AA34" s="11">
        <f t="shared" si="9"/>
        <v>5000</v>
      </c>
      <c r="AB34" s="11">
        <f t="shared" si="31"/>
        <v>125000</v>
      </c>
      <c r="AC34" s="24"/>
      <c r="AD34" s="26">
        <f t="shared" si="10"/>
        <v>-5000</v>
      </c>
      <c r="AE34" s="26">
        <f t="shared" si="11"/>
        <v>-5000</v>
      </c>
      <c r="AF34" s="26">
        <f t="shared" si="12"/>
        <v>-9126.9590436969302</v>
      </c>
      <c r="AG34" s="26">
        <f t="shared" si="13"/>
        <v>0</v>
      </c>
      <c r="AH34" s="26">
        <f t="shared" si="14"/>
        <v>0</v>
      </c>
      <c r="AI34" s="26">
        <f t="shared" si="15"/>
        <v>0</v>
      </c>
      <c r="AJ34" s="26">
        <f t="shared" si="16"/>
        <v>0</v>
      </c>
      <c r="AK34" s="26">
        <f t="shared" si="17"/>
        <v>0</v>
      </c>
      <c r="AL34" s="26">
        <f t="shared" si="18"/>
        <v>0</v>
      </c>
      <c r="AM34" s="26">
        <f t="shared" si="19"/>
        <v>0</v>
      </c>
    </row>
    <row r="35" spans="1:39" x14ac:dyDescent="0.3">
      <c r="A35" s="5">
        <f t="shared" si="28"/>
        <v>26</v>
      </c>
      <c r="B35">
        <v>17.944729101932193</v>
      </c>
      <c r="C35" s="6">
        <f t="shared" si="0"/>
        <v>25</v>
      </c>
      <c r="D35" s="7">
        <f t="shared" si="20"/>
        <v>3.6999999999999929E-2</v>
      </c>
      <c r="E35" s="8">
        <f t="shared" si="1"/>
        <v>147498.14011053473</v>
      </c>
      <c r="F35" s="8">
        <f t="shared" si="21"/>
        <v>151067.23090827113</v>
      </c>
      <c r="G35" s="8">
        <f t="shared" si="2"/>
        <v>1430.9092022636032</v>
      </c>
      <c r="H35" s="8">
        <f t="shared" si="34"/>
        <v>100720.16115239875</v>
      </c>
      <c r="I35" s="15">
        <f t="shared" si="22"/>
        <v>79.739805161479453</v>
      </c>
      <c r="J35" s="15">
        <f t="shared" si="35"/>
        <v>8498.2135558744376</v>
      </c>
      <c r="K35" s="19"/>
      <c r="L35" s="8">
        <f t="shared" si="5"/>
        <v>5000</v>
      </c>
      <c r="M35" s="8">
        <f t="shared" si="36"/>
        <v>130000</v>
      </c>
      <c r="N35" s="15">
        <f t="shared" si="23"/>
        <v>278.63335086299111</v>
      </c>
      <c r="O35" s="14">
        <f t="shared" si="37"/>
        <v>10407.672934789516</v>
      </c>
      <c r="P35" s="8">
        <f t="shared" si="24"/>
        <v>186762.87139630946</v>
      </c>
      <c r="Q35" s="13">
        <f t="shared" si="29"/>
        <v>25</v>
      </c>
      <c r="R35" s="10">
        <v>17.944729101932193</v>
      </c>
      <c r="S35" s="12">
        <f t="shared" si="32"/>
        <v>3.6999999999999929E-2</v>
      </c>
      <c r="T35" s="11">
        <f t="shared" si="25"/>
        <v>147498.14011053473</v>
      </c>
      <c r="U35" s="11">
        <f t="shared" si="33"/>
        <v>151067.23090827113</v>
      </c>
      <c r="V35" s="11">
        <f t="shared" si="26"/>
        <v>1430.9092022636032</v>
      </c>
      <c r="W35" s="11">
        <f t="shared" si="27"/>
        <v>100720.16115239875</v>
      </c>
      <c r="X35" s="10">
        <f t="shared" si="8"/>
        <v>79.739805161479453</v>
      </c>
      <c r="Y35" s="10">
        <f t="shared" si="30"/>
        <v>8498.2135558744376</v>
      </c>
      <c r="AA35" s="11">
        <f t="shared" si="9"/>
        <v>5000</v>
      </c>
      <c r="AB35" s="11">
        <f t="shared" si="31"/>
        <v>130000</v>
      </c>
      <c r="AC35" s="24"/>
      <c r="AD35" s="26">
        <f t="shared" si="10"/>
        <v>-5000</v>
      </c>
      <c r="AE35" s="26">
        <f t="shared" si="11"/>
        <v>-5000</v>
      </c>
      <c r="AF35" s="26">
        <f t="shared" si="12"/>
        <v>-1430.9092022636032</v>
      </c>
      <c r="AG35" s="26">
        <f t="shared" si="13"/>
        <v>0</v>
      </c>
      <c r="AH35" s="26">
        <f t="shared" si="14"/>
        <v>0</v>
      </c>
      <c r="AI35" s="26">
        <f t="shared" si="15"/>
        <v>0</v>
      </c>
      <c r="AJ35" s="26">
        <f t="shared" si="16"/>
        <v>0</v>
      </c>
      <c r="AK35" s="26">
        <f t="shared" si="17"/>
        <v>0</v>
      </c>
      <c r="AL35" s="26">
        <f t="shared" si="18"/>
        <v>0</v>
      </c>
      <c r="AM35" s="26">
        <f t="shared" si="19"/>
        <v>0</v>
      </c>
    </row>
    <row r="36" spans="1:39" x14ac:dyDescent="0.3">
      <c r="A36" s="5">
        <f t="shared" si="28"/>
        <v>27</v>
      </c>
      <c r="B36">
        <v>17.137216292345244</v>
      </c>
      <c r="C36" s="6">
        <f t="shared" si="0"/>
        <v>26</v>
      </c>
      <c r="D36" s="7">
        <f t="shared" si="20"/>
        <v>-4.5000000000000047E-2</v>
      </c>
      <c r="E36" s="8">
        <f t="shared" si="1"/>
        <v>154404.36686191655</v>
      </c>
      <c r="F36" s="8">
        <f t="shared" si="21"/>
        <v>145635.72380556067</v>
      </c>
      <c r="G36" s="8">
        <f t="shared" si="2"/>
        <v>13768.643056355882</v>
      </c>
      <c r="H36" s="8">
        <f t="shared" si="34"/>
        <v>114488.80420875463</v>
      </c>
      <c r="I36" s="15">
        <f t="shared" si="22"/>
        <v>803.43521500081567</v>
      </c>
      <c r="J36" s="15">
        <f t="shared" si="35"/>
        <v>9301.6487708752538</v>
      </c>
      <c r="K36" s="19"/>
      <c r="L36" s="8">
        <f t="shared" si="5"/>
        <v>5000</v>
      </c>
      <c r="M36" s="8">
        <f t="shared" si="36"/>
        <v>135000</v>
      </c>
      <c r="N36" s="15">
        <f t="shared" si="23"/>
        <v>291.76267106072368</v>
      </c>
      <c r="O36" s="14">
        <f t="shared" si="37"/>
        <v>10699.43560585024</v>
      </c>
      <c r="P36" s="8">
        <f t="shared" si="24"/>
        <v>183358.54218347554</v>
      </c>
      <c r="Q36" s="13">
        <f t="shared" si="29"/>
        <v>26</v>
      </c>
      <c r="R36" s="10">
        <v>17.137216292345244</v>
      </c>
      <c r="S36" s="12">
        <f t="shared" si="32"/>
        <v>-4.5000000000000047E-2</v>
      </c>
      <c r="T36" s="11">
        <f t="shared" si="25"/>
        <v>154404.36686191655</v>
      </c>
      <c r="U36" s="11">
        <f t="shared" si="33"/>
        <v>145635.72380556067</v>
      </c>
      <c r="V36" s="11">
        <f t="shared" si="26"/>
        <v>13768.643056355882</v>
      </c>
      <c r="W36" s="11">
        <f t="shared" si="27"/>
        <v>114488.80420875463</v>
      </c>
      <c r="X36" s="10">
        <f t="shared" si="8"/>
        <v>803.43521500081567</v>
      </c>
      <c r="Y36" s="10">
        <f t="shared" si="30"/>
        <v>9301.6487708752538</v>
      </c>
      <c r="AA36" s="11">
        <f t="shared" si="9"/>
        <v>5000</v>
      </c>
      <c r="AB36" s="11">
        <f t="shared" si="31"/>
        <v>135000</v>
      </c>
      <c r="AC36" s="24"/>
      <c r="AD36" s="26">
        <f t="shared" si="10"/>
        <v>-5000</v>
      </c>
      <c r="AE36" s="26">
        <f t="shared" si="11"/>
        <v>-5000</v>
      </c>
      <c r="AF36" s="26">
        <f t="shared" si="12"/>
        <v>-13768.643056355882</v>
      </c>
      <c r="AG36" s="26">
        <f t="shared" si="13"/>
        <v>0</v>
      </c>
      <c r="AH36" s="26">
        <f t="shared" si="14"/>
        <v>0</v>
      </c>
      <c r="AI36" s="26">
        <f t="shared" si="15"/>
        <v>0</v>
      </c>
      <c r="AJ36" s="26">
        <f t="shared" si="16"/>
        <v>0</v>
      </c>
      <c r="AK36" s="26">
        <f t="shared" si="17"/>
        <v>0</v>
      </c>
      <c r="AL36" s="26">
        <f t="shared" si="18"/>
        <v>0</v>
      </c>
      <c r="AM36" s="26">
        <f t="shared" si="19"/>
        <v>0</v>
      </c>
    </row>
    <row r="37" spans="1:39" x14ac:dyDescent="0.3">
      <c r="A37" s="5">
        <f t="shared" si="28"/>
        <v>28</v>
      </c>
      <c r="B37">
        <v>17.788430511454365</v>
      </c>
      <c r="C37" s="6">
        <f t="shared" si="0"/>
        <v>27</v>
      </c>
      <c r="D37" s="7">
        <f t="shared" si="20"/>
        <v>3.8000000000000131E-2</v>
      </c>
      <c r="E37" s="8">
        <f t="shared" si="1"/>
        <v>161396.92144769034</v>
      </c>
      <c r="F37" s="8">
        <f t="shared" si="21"/>
        <v>165461.7328026694</v>
      </c>
      <c r="G37" s="8">
        <f t="shared" si="2"/>
        <v>1000</v>
      </c>
      <c r="H37" s="8">
        <f t="shared" si="34"/>
        <v>115488.80420875463</v>
      </c>
      <c r="I37" s="15">
        <f t="shared" si="22"/>
        <v>56.216314269888947</v>
      </c>
      <c r="J37" s="15">
        <f t="shared" si="35"/>
        <v>9357.8650851451421</v>
      </c>
      <c r="K37" s="19"/>
      <c r="L37" s="8">
        <f t="shared" si="5"/>
        <v>5000</v>
      </c>
      <c r="M37" s="8">
        <f t="shared" si="36"/>
        <v>140000</v>
      </c>
      <c r="N37" s="15">
        <f t="shared" si="23"/>
        <v>281.08157134944474</v>
      </c>
      <c r="O37" s="14">
        <f t="shared" si="37"/>
        <v>10980.517177199685</v>
      </c>
      <c r="P37" s="8">
        <f t="shared" si="24"/>
        <v>195326.16678644763</v>
      </c>
      <c r="Q37" s="13">
        <f t="shared" si="29"/>
        <v>27</v>
      </c>
      <c r="R37" s="10">
        <v>17.788430511454365</v>
      </c>
      <c r="S37" s="12">
        <f t="shared" si="32"/>
        <v>3.8000000000000131E-2</v>
      </c>
      <c r="T37" s="11">
        <f t="shared" si="25"/>
        <v>161396.92144769034</v>
      </c>
      <c r="U37" s="11">
        <f t="shared" si="33"/>
        <v>165461.7328026694</v>
      </c>
      <c r="V37" s="11">
        <f t="shared" si="26"/>
        <v>1000</v>
      </c>
      <c r="W37" s="11">
        <f t="shared" si="27"/>
        <v>115488.80420875463</v>
      </c>
      <c r="X37" s="10">
        <f t="shared" si="8"/>
        <v>56.216314269888947</v>
      </c>
      <c r="Y37" s="10">
        <f t="shared" si="30"/>
        <v>9357.8650851451421</v>
      </c>
      <c r="AA37" s="11">
        <f t="shared" si="9"/>
        <v>5000</v>
      </c>
      <c r="AB37" s="11">
        <f t="shared" si="31"/>
        <v>140000</v>
      </c>
      <c r="AC37" s="24"/>
      <c r="AD37" s="26">
        <f t="shared" si="10"/>
        <v>-5000</v>
      </c>
      <c r="AE37" s="26">
        <f t="shared" si="11"/>
        <v>-5000</v>
      </c>
      <c r="AF37" s="26">
        <f t="shared" si="12"/>
        <v>-1000</v>
      </c>
      <c r="AG37" s="26">
        <f t="shared" si="13"/>
        <v>0</v>
      </c>
      <c r="AH37" s="26">
        <f t="shared" si="14"/>
        <v>0</v>
      </c>
      <c r="AI37" s="26">
        <f t="shared" si="15"/>
        <v>0</v>
      </c>
      <c r="AJ37" s="26">
        <f t="shared" si="16"/>
        <v>0</v>
      </c>
      <c r="AK37" s="26">
        <f t="shared" si="17"/>
        <v>0</v>
      </c>
      <c r="AL37" s="26">
        <f t="shared" si="18"/>
        <v>0</v>
      </c>
      <c r="AM37" s="26">
        <f t="shared" si="19"/>
        <v>0</v>
      </c>
    </row>
    <row r="38" spans="1:39" x14ac:dyDescent="0.3">
      <c r="A38" s="5">
        <f t="shared" si="28"/>
        <v>29</v>
      </c>
      <c r="B38">
        <v>18.01968010810327</v>
      </c>
      <c r="C38" s="6">
        <f t="shared" si="0"/>
        <v>28</v>
      </c>
      <c r="D38" s="7">
        <f t="shared" si="20"/>
        <v>1.2999999999999876E-2</v>
      </c>
      <c r="E38" s="8">
        <f t="shared" si="1"/>
        <v>168476.8829657865</v>
      </c>
      <c r="F38" s="8">
        <f t="shared" si="21"/>
        <v>168625.73532910409</v>
      </c>
      <c r="G38" s="8">
        <f t="shared" si="2"/>
        <v>4851.1476366824063</v>
      </c>
      <c r="H38" s="8">
        <f t="shared" si="34"/>
        <v>120339.95184543704</v>
      </c>
      <c r="I38" s="15">
        <f t="shared" si="22"/>
        <v>269.21385993422234</v>
      </c>
      <c r="J38" s="15">
        <f t="shared" si="35"/>
        <v>9627.0789450793636</v>
      </c>
      <c r="K38" s="19"/>
      <c r="L38" s="8">
        <f t="shared" si="5"/>
        <v>5000</v>
      </c>
      <c r="M38" s="8">
        <f t="shared" si="36"/>
        <v>145000</v>
      </c>
      <c r="N38" s="15">
        <f t="shared" si="23"/>
        <v>277.47440409619423</v>
      </c>
      <c r="O38" s="14">
        <f t="shared" si="37"/>
        <v>11257.991581295879</v>
      </c>
      <c r="P38" s="8">
        <f t="shared" si="24"/>
        <v>202865.40695467143</v>
      </c>
      <c r="Q38" s="13">
        <f t="shared" si="29"/>
        <v>28</v>
      </c>
      <c r="R38" s="10">
        <v>18.01968010810327</v>
      </c>
      <c r="S38" s="12">
        <f t="shared" si="32"/>
        <v>1.2999999999999876E-2</v>
      </c>
      <c r="T38" s="11">
        <f t="shared" si="25"/>
        <v>168476.8829657865</v>
      </c>
      <c r="U38" s="11">
        <f t="shared" si="33"/>
        <v>168625.73532910409</v>
      </c>
      <c r="V38" s="11">
        <f t="shared" si="26"/>
        <v>4851.1476366824063</v>
      </c>
      <c r="W38" s="11">
        <f t="shared" si="27"/>
        <v>120339.95184543704</v>
      </c>
      <c r="X38" s="10">
        <f t="shared" si="8"/>
        <v>269.21385993422234</v>
      </c>
      <c r="Y38" s="10">
        <f t="shared" si="30"/>
        <v>9627.0789450793636</v>
      </c>
      <c r="AA38" s="11">
        <f t="shared" si="9"/>
        <v>5000</v>
      </c>
      <c r="AB38" s="11">
        <f t="shared" si="31"/>
        <v>145000</v>
      </c>
      <c r="AC38" s="24"/>
      <c r="AD38" s="26">
        <f t="shared" si="10"/>
        <v>-5000</v>
      </c>
      <c r="AE38" s="26">
        <f t="shared" si="11"/>
        <v>-5000</v>
      </c>
      <c r="AF38" s="26">
        <f t="shared" si="12"/>
        <v>-4851.1476366824063</v>
      </c>
      <c r="AG38" s="26">
        <f t="shared" si="13"/>
        <v>0</v>
      </c>
      <c r="AH38" s="26">
        <f t="shared" si="14"/>
        <v>0</v>
      </c>
      <c r="AI38" s="26">
        <f t="shared" si="15"/>
        <v>0</v>
      </c>
      <c r="AJ38" s="26">
        <f t="shared" si="16"/>
        <v>0</v>
      </c>
      <c r="AK38" s="26">
        <f t="shared" si="17"/>
        <v>0</v>
      </c>
      <c r="AL38" s="26">
        <f t="shared" si="18"/>
        <v>0</v>
      </c>
      <c r="AM38" s="26">
        <f t="shared" si="19"/>
        <v>0</v>
      </c>
    </row>
    <row r="39" spans="1:39" x14ac:dyDescent="0.3">
      <c r="A39" s="5">
        <f t="shared" si="28"/>
        <v>30</v>
      </c>
      <c r="B39">
        <v>16.75830250053604</v>
      </c>
      <c r="C39" s="6">
        <f t="shared" si="0"/>
        <v>29</v>
      </c>
      <c r="D39" s="7">
        <f t="shared" si="20"/>
        <v>-7.0000000000000048E-2</v>
      </c>
      <c r="E39" s="8">
        <f t="shared" si="1"/>
        <v>175645.34400285874</v>
      </c>
      <c r="F39" s="8">
        <f t="shared" si="21"/>
        <v>161333.50115818143</v>
      </c>
      <c r="G39" s="8">
        <f t="shared" si="2"/>
        <v>15000</v>
      </c>
      <c r="H39" s="8">
        <f t="shared" si="34"/>
        <v>135339.95184543706</v>
      </c>
      <c r="I39" s="15">
        <f t="shared" si="22"/>
        <v>895.07872289094928</v>
      </c>
      <c r="J39" s="15">
        <f t="shared" si="35"/>
        <v>10522.157667970312</v>
      </c>
      <c r="K39" s="19"/>
      <c r="L39" s="8">
        <f t="shared" si="5"/>
        <v>5000</v>
      </c>
      <c r="M39" s="8">
        <f t="shared" si="36"/>
        <v>150000</v>
      </c>
      <c r="N39" s="15">
        <f t="shared" si="23"/>
        <v>298.35957429698311</v>
      </c>
      <c r="O39" s="14">
        <f t="shared" si="37"/>
        <v>11556.351155592862</v>
      </c>
      <c r="P39" s="8">
        <f t="shared" si="24"/>
        <v>193664.8284678444</v>
      </c>
      <c r="Q39" s="13">
        <f t="shared" si="29"/>
        <v>29</v>
      </c>
      <c r="R39" s="10">
        <v>16.75830250053604</v>
      </c>
      <c r="S39" s="12">
        <f t="shared" si="32"/>
        <v>-7.0000000000000048E-2</v>
      </c>
      <c r="T39" s="11">
        <f t="shared" si="25"/>
        <v>175645.34400285874</v>
      </c>
      <c r="U39" s="11">
        <f t="shared" si="33"/>
        <v>161333.50115818143</v>
      </c>
      <c r="V39" s="11">
        <f t="shared" si="26"/>
        <v>15000</v>
      </c>
      <c r="W39" s="11">
        <f t="shared" si="27"/>
        <v>135339.95184543706</v>
      </c>
      <c r="X39" s="10">
        <f t="shared" si="8"/>
        <v>895.07872289094928</v>
      </c>
      <c r="Y39" s="10">
        <f t="shared" si="30"/>
        <v>10522.157667970312</v>
      </c>
      <c r="AA39" s="11">
        <f t="shared" si="9"/>
        <v>5000</v>
      </c>
      <c r="AB39" s="11">
        <f t="shared" si="31"/>
        <v>150000</v>
      </c>
      <c r="AC39" s="24"/>
      <c r="AD39" s="26">
        <f t="shared" si="10"/>
        <v>-5000</v>
      </c>
      <c r="AE39" s="26">
        <f t="shared" si="11"/>
        <v>-5000</v>
      </c>
      <c r="AF39" s="26">
        <f t="shared" si="12"/>
        <v>-15000</v>
      </c>
      <c r="AG39" s="26">
        <f t="shared" si="13"/>
        <v>0</v>
      </c>
      <c r="AH39" s="26">
        <f t="shared" si="14"/>
        <v>0</v>
      </c>
      <c r="AI39" s="26">
        <f t="shared" si="15"/>
        <v>0</v>
      </c>
      <c r="AJ39" s="26">
        <f t="shared" si="16"/>
        <v>0</v>
      </c>
      <c r="AK39" s="26">
        <f t="shared" si="17"/>
        <v>0</v>
      </c>
      <c r="AL39" s="26">
        <f t="shared" si="18"/>
        <v>0</v>
      </c>
      <c r="AM39" s="26">
        <f t="shared" si="19"/>
        <v>0</v>
      </c>
    </row>
    <row r="40" spans="1:39" x14ac:dyDescent="0.3">
      <c r="A40" s="5">
        <f t="shared" si="28"/>
        <v>31</v>
      </c>
      <c r="B40">
        <v>17.026435340544616</v>
      </c>
      <c r="C40" s="6">
        <f t="shared" si="0"/>
        <v>30</v>
      </c>
      <c r="D40" s="7">
        <f t="shared" si="20"/>
        <v>1.5999999999999966E-2</v>
      </c>
      <c r="E40" s="8">
        <f t="shared" si="1"/>
        <v>182903.41080289468</v>
      </c>
      <c r="F40" s="8">
        <f t="shared" si="21"/>
        <v>179154.83717671235</v>
      </c>
      <c r="G40" s="8">
        <f t="shared" si="2"/>
        <v>8748.5736261823331</v>
      </c>
      <c r="H40" s="8">
        <f t="shared" si="34"/>
        <v>144088.52547161939</v>
      </c>
      <c r="I40" s="15">
        <f t="shared" si="22"/>
        <v>513.82297299479819</v>
      </c>
      <c r="J40" s="15">
        <f t="shared" si="35"/>
        <v>11035.98064096511</v>
      </c>
      <c r="K40" s="19"/>
      <c r="L40" s="8">
        <f t="shared" si="5"/>
        <v>5000</v>
      </c>
      <c r="M40" s="8">
        <f t="shared" si="36"/>
        <v>155000</v>
      </c>
      <c r="N40" s="15">
        <f t="shared" si="23"/>
        <v>293.66099832380223</v>
      </c>
      <c r="O40" s="14">
        <f t="shared" si="37"/>
        <v>11850.012153916665</v>
      </c>
      <c r="P40" s="8">
        <f t="shared" si="24"/>
        <v>201763.46572332992</v>
      </c>
      <c r="Q40" s="13">
        <f t="shared" si="29"/>
        <v>30</v>
      </c>
      <c r="R40" s="10">
        <v>17.026435340544616</v>
      </c>
      <c r="S40" s="12">
        <f t="shared" si="32"/>
        <v>1.5999999999999966E-2</v>
      </c>
      <c r="T40" s="11">
        <f t="shared" si="25"/>
        <v>182903.41080289468</v>
      </c>
      <c r="U40" s="11">
        <f t="shared" si="33"/>
        <v>179154.83717671235</v>
      </c>
      <c r="V40" s="11">
        <f t="shared" si="26"/>
        <v>8748.5736261823331</v>
      </c>
      <c r="W40" s="11">
        <f t="shared" si="27"/>
        <v>144088.52547161939</v>
      </c>
      <c r="X40" s="10">
        <f t="shared" si="8"/>
        <v>513.82297299479819</v>
      </c>
      <c r="Y40" s="10">
        <f t="shared" si="30"/>
        <v>11035.98064096511</v>
      </c>
      <c r="AA40" s="11">
        <f t="shared" si="9"/>
        <v>5000</v>
      </c>
      <c r="AB40" s="11">
        <f t="shared" si="31"/>
        <v>155000</v>
      </c>
      <c r="AC40" s="24"/>
      <c r="AD40" s="26">
        <f t="shared" si="10"/>
        <v>-5000</v>
      </c>
      <c r="AE40" s="26">
        <f t="shared" si="11"/>
        <v>-5000</v>
      </c>
      <c r="AF40" s="26">
        <f t="shared" si="12"/>
        <v>-8748.5736261823331</v>
      </c>
      <c r="AG40" s="26">
        <f t="shared" si="13"/>
        <v>0</v>
      </c>
      <c r="AH40" s="26">
        <f t="shared" si="14"/>
        <v>0</v>
      </c>
      <c r="AI40" s="26">
        <f t="shared" si="15"/>
        <v>0</v>
      </c>
      <c r="AJ40" s="26">
        <f t="shared" si="16"/>
        <v>0</v>
      </c>
      <c r="AK40" s="26">
        <f t="shared" si="17"/>
        <v>0</v>
      </c>
      <c r="AL40" s="26">
        <f t="shared" si="18"/>
        <v>0</v>
      </c>
      <c r="AM40" s="26">
        <f t="shared" si="19"/>
        <v>0</v>
      </c>
    </row>
    <row r="41" spans="1:39" x14ac:dyDescent="0.3">
      <c r="A41" s="5">
        <f t="shared" si="28"/>
        <v>32</v>
      </c>
      <c r="B41">
        <v>16.856170987139169</v>
      </c>
      <c r="C41" s="6">
        <f t="shared" si="0"/>
        <v>31</v>
      </c>
      <c r="D41" s="7">
        <f t="shared" si="20"/>
        <v>-1.000000000000003E-2</v>
      </c>
      <c r="E41" s="8">
        <f t="shared" si="1"/>
        <v>190252.20343793067</v>
      </c>
      <c r="F41" s="8">
        <f t="shared" si="21"/>
        <v>186024.37669486573</v>
      </c>
      <c r="G41" s="8">
        <f t="shared" si="2"/>
        <v>9227.826743064943</v>
      </c>
      <c r="H41" s="8">
        <f t="shared" si="34"/>
        <v>153316.35221468433</v>
      </c>
      <c r="I41" s="15">
        <f t="shared" si="22"/>
        <v>547.44501287424885</v>
      </c>
      <c r="J41" s="15">
        <f t="shared" si="35"/>
        <v>11583.425653839358</v>
      </c>
      <c r="K41" s="19"/>
      <c r="L41" s="8">
        <f t="shared" si="5"/>
        <v>5000</v>
      </c>
      <c r="M41" s="8">
        <f t="shared" si="36"/>
        <v>160000</v>
      </c>
      <c r="N41" s="15">
        <f t="shared" si="23"/>
        <v>296.62727103414369</v>
      </c>
      <c r="O41" s="14">
        <f t="shared" si="37"/>
        <v>12146.639424950808</v>
      </c>
      <c r="P41" s="8">
        <f t="shared" si="24"/>
        <v>204745.83106609661</v>
      </c>
      <c r="Q41" s="13">
        <f t="shared" si="29"/>
        <v>31</v>
      </c>
      <c r="R41" s="10">
        <v>16.856170987139169</v>
      </c>
      <c r="S41" s="12">
        <f t="shared" si="32"/>
        <v>-1.000000000000003E-2</v>
      </c>
      <c r="T41" s="11">
        <f t="shared" si="25"/>
        <v>190252.20343793067</v>
      </c>
      <c r="U41" s="11">
        <f t="shared" si="33"/>
        <v>186024.37669486573</v>
      </c>
      <c r="V41" s="11">
        <f t="shared" si="26"/>
        <v>9227.826743064943</v>
      </c>
      <c r="W41" s="11">
        <f t="shared" si="27"/>
        <v>153316.35221468433</v>
      </c>
      <c r="X41" s="10">
        <f t="shared" si="8"/>
        <v>547.44501287424885</v>
      </c>
      <c r="Y41" s="10">
        <f t="shared" si="30"/>
        <v>11583.425653839358</v>
      </c>
      <c r="AA41" s="11">
        <f t="shared" si="9"/>
        <v>5000</v>
      </c>
      <c r="AB41" s="11">
        <f t="shared" si="31"/>
        <v>160000</v>
      </c>
      <c r="AC41" s="24"/>
      <c r="AD41" s="26">
        <f t="shared" si="10"/>
        <v>-5000</v>
      </c>
      <c r="AE41" s="26">
        <f t="shared" si="11"/>
        <v>-5000</v>
      </c>
      <c r="AF41" s="26">
        <f t="shared" si="12"/>
        <v>-9227.826743064943</v>
      </c>
      <c r="AG41" s="26">
        <f t="shared" si="13"/>
        <v>0</v>
      </c>
      <c r="AH41" s="26">
        <f t="shared" si="14"/>
        <v>0</v>
      </c>
      <c r="AI41" s="26">
        <f t="shared" si="15"/>
        <v>0</v>
      </c>
      <c r="AJ41" s="26">
        <f t="shared" si="16"/>
        <v>0</v>
      </c>
      <c r="AK41" s="26">
        <f t="shared" si="17"/>
        <v>0</v>
      </c>
      <c r="AL41" s="26">
        <f t="shared" si="18"/>
        <v>0</v>
      </c>
      <c r="AM41" s="26">
        <f t="shared" si="19"/>
        <v>0</v>
      </c>
    </row>
    <row r="42" spans="1:39" x14ac:dyDescent="0.3">
      <c r="A42" s="5">
        <f t="shared" si="28"/>
        <v>33</v>
      </c>
      <c r="B42">
        <v>17.968678272290354</v>
      </c>
      <c r="C42" s="6">
        <f t="shared" si="0"/>
        <v>32</v>
      </c>
      <c r="D42" s="7">
        <f t="shared" si="20"/>
        <v>6.6000000000000003E-2</v>
      </c>
      <c r="E42" s="8">
        <f t="shared" si="1"/>
        <v>197692.85598090492</v>
      </c>
      <c r="F42" s="8">
        <f t="shared" si="21"/>
        <v>208138.84886483412</v>
      </c>
      <c r="G42" s="8">
        <f t="shared" si="2"/>
        <v>1000</v>
      </c>
      <c r="H42" s="8">
        <f t="shared" si="34"/>
        <v>154316.35221468433</v>
      </c>
      <c r="I42" s="15">
        <f t="shared" si="22"/>
        <v>55.652396066443472</v>
      </c>
      <c r="J42" s="15">
        <f t="shared" si="35"/>
        <v>11639.078049905802</v>
      </c>
      <c r="K42" s="19"/>
      <c r="L42" s="8">
        <f t="shared" si="5"/>
        <v>5000</v>
      </c>
      <c r="M42" s="8">
        <f t="shared" si="36"/>
        <v>165000</v>
      </c>
      <c r="N42" s="15">
        <f t="shared" si="23"/>
        <v>278.26198033221738</v>
      </c>
      <c r="O42" s="14">
        <f t="shared" si="37"/>
        <v>12424.901405283026</v>
      </c>
      <c r="P42" s="8">
        <f t="shared" si="24"/>
        <v>223259.05591645901</v>
      </c>
      <c r="Q42" s="13">
        <f t="shared" si="29"/>
        <v>32</v>
      </c>
      <c r="R42" s="10">
        <v>17.968678272290354</v>
      </c>
      <c r="S42" s="12">
        <f t="shared" si="32"/>
        <v>6.6000000000000003E-2</v>
      </c>
      <c r="T42" s="11">
        <f t="shared" si="25"/>
        <v>197692.85598090492</v>
      </c>
      <c r="U42" s="11">
        <f t="shared" si="33"/>
        <v>208138.84886483412</v>
      </c>
      <c r="V42" s="11">
        <f t="shared" si="26"/>
        <v>1000</v>
      </c>
      <c r="W42" s="11">
        <f t="shared" si="27"/>
        <v>154316.35221468433</v>
      </c>
      <c r="X42" s="10">
        <f t="shared" si="8"/>
        <v>55.652396066443472</v>
      </c>
      <c r="Y42" s="10">
        <f t="shared" si="30"/>
        <v>11639.078049905802</v>
      </c>
      <c r="AA42" s="11">
        <f t="shared" si="9"/>
        <v>5000</v>
      </c>
      <c r="AB42" s="11">
        <f t="shared" si="31"/>
        <v>165000</v>
      </c>
      <c r="AC42" s="24"/>
      <c r="AD42" s="26">
        <f t="shared" si="10"/>
        <v>-5000</v>
      </c>
      <c r="AE42" s="26">
        <f t="shared" si="11"/>
        <v>-5000</v>
      </c>
      <c r="AF42" s="26">
        <f t="shared" si="12"/>
        <v>-1000</v>
      </c>
      <c r="AG42" s="26">
        <f t="shared" si="13"/>
        <v>0</v>
      </c>
      <c r="AH42" s="26">
        <f t="shared" si="14"/>
        <v>0</v>
      </c>
      <c r="AI42" s="26">
        <f t="shared" si="15"/>
        <v>0</v>
      </c>
      <c r="AJ42" s="26">
        <f t="shared" si="16"/>
        <v>0</v>
      </c>
      <c r="AK42" s="26">
        <f t="shared" si="17"/>
        <v>0</v>
      </c>
      <c r="AL42" s="26">
        <f t="shared" si="18"/>
        <v>0</v>
      </c>
      <c r="AM42" s="26">
        <f t="shared" si="19"/>
        <v>0</v>
      </c>
    </row>
    <row r="43" spans="1:39" x14ac:dyDescent="0.3">
      <c r="A43" s="5">
        <f t="shared" si="28"/>
        <v>34</v>
      </c>
      <c r="B43">
        <v>17.483523958938516</v>
      </c>
      <c r="C43" s="6">
        <f t="shared" si="0"/>
        <v>33</v>
      </c>
      <c r="D43" s="7">
        <f t="shared" si="20"/>
        <v>-2.699999999999993E-2</v>
      </c>
      <c r="E43" s="8">
        <f t="shared" si="1"/>
        <v>205226.51668066619</v>
      </c>
      <c r="F43" s="8">
        <f t="shared" si="21"/>
        <v>203492.09994548361</v>
      </c>
      <c r="G43" s="8">
        <f t="shared" si="2"/>
        <v>6734.4167351825745</v>
      </c>
      <c r="H43" s="8">
        <f t="shared" si="34"/>
        <v>161050.76894986691</v>
      </c>
      <c r="I43" s="15">
        <f t="shared" si="22"/>
        <v>385.18646189400386</v>
      </c>
      <c r="J43" s="15">
        <f t="shared" si="35"/>
        <v>12024.264511799805</v>
      </c>
      <c r="K43" s="19"/>
      <c r="L43" s="8">
        <f t="shared" si="5"/>
        <v>5000</v>
      </c>
      <c r="M43" s="8">
        <f t="shared" si="36"/>
        <v>170000</v>
      </c>
      <c r="N43" s="15">
        <f t="shared" si="23"/>
        <v>285.98353579878454</v>
      </c>
      <c r="O43" s="14">
        <f t="shared" si="37"/>
        <v>12710.884941081811</v>
      </c>
      <c r="P43" s="8">
        <f t="shared" si="24"/>
        <v>222231.06140671464</v>
      </c>
      <c r="Q43" s="13">
        <f t="shared" si="29"/>
        <v>33</v>
      </c>
      <c r="R43" s="10">
        <v>17.483523958938516</v>
      </c>
      <c r="S43" s="12">
        <f t="shared" si="32"/>
        <v>-2.699999999999993E-2</v>
      </c>
      <c r="T43" s="11">
        <f t="shared" si="25"/>
        <v>205226.51668066619</v>
      </c>
      <c r="U43" s="11">
        <f t="shared" si="33"/>
        <v>203492.09994548361</v>
      </c>
      <c r="V43" s="11">
        <f t="shared" si="26"/>
        <v>6734.4167351825745</v>
      </c>
      <c r="W43" s="11">
        <f t="shared" si="27"/>
        <v>161050.76894986691</v>
      </c>
      <c r="X43" s="10">
        <f t="shared" si="8"/>
        <v>385.18646189400386</v>
      </c>
      <c r="Y43" s="10">
        <f t="shared" si="30"/>
        <v>12024.264511799805</v>
      </c>
      <c r="AA43" s="11">
        <f t="shared" si="9"/>
        <v>5000</v>
      </c>
      <c r="AB43" s="11">
        <f t="shared" si="31"/>
        <v>170000</v>
      </c>
      <c r="AC43" s="24"/>
      <c r="AD43" s="26">
        <f t="shared" si="10"/>
        <v>-5000</v>
      </c>
      <c r="AE43" s="26">
        <f t="shared" si="11"/>
        <v>-5000</v>
      </c>
      <c r="AF43" s="26">
        <f t="shared" si="12"/>
        <v>-6734.4167351825745</v>
      </c>
      <c r="AG43" s="26">
        <f t="shared" si="13"/>
        <v>0</v>
      </c>
      <c r="AH43" s="26">
        <f t="shared" si="14"/>
        <v>0</v>
      </c>
      <c r="AI43" s="26">
        <f t="shared" si="15"/>
        <v>0</v>
      </c>
      <c r="AJ43" s="26">
        <f t="shared" si="16"/>
        <v>0</v>
      </c>
      <c r="AK43" s="26">
        <f t="shared" si="17"/>
        <v>0</v>
      </c>
      <c r="AL43" s="26">
        <f t="shared" si="18"/>
        <v>0</v>
      </c>
      <c r="AM43" s="26">
        <f t="shared" si="19"/>
        <v>0</v>
      </c>
    </row>
    <row r="44" spans="1:39" x14ac:dyDescent="0.3">
      <c r="A44" s="5">
        <f t="shared" si="28"/>
        <v>35</v>
      </c>
      <c r="B44">
        <v>17.938095581870918</v>
      </c>
      <c r="C44" s="6">
        <f t="shared" si="0"/>
        <v>34</v>
      </c>
      <c r="D44" s="7">
        <f t="shared" si="20"/>
        <v>2.6000000000000044E-2</v>
      </c>
      <c r="E44" s="8">
        <f t="shared" si="1"/>
        <v>212854.34813917452</v>
      </c>
      <c r="F44" s="8">
        <f t="shared" si="21"/>
        <v>215692.40611436352</v>
      </c>
      <c r="G44" s="8">
        <f t="shared" si="2"/>
        <v>2161.9420248109964</v>
      </c>
      <c r="H44" s="8">
        <f t="shared" si="34"/>
        <v>163212.7109746779</v>
      </c>
      <c r="I44" s="15">
        <f t="shared" si="22"/>
        <v>120.52238293322266</v>
      </c>
      <c r="J44" s="15">
        <f t="shared" si="35"/>
        <v>12144.786894733028</v>
      </c>
      <c r="K44" s="19"/>
      <c r="L44" s="8">
        <f t="shared" si="5"/>
        <v>5000</v>
      </c>
      <c r="M44" s="8">
        <f t="shared" si="36"/>
        <v>175000</v>
      </c>
      <c r="N44" s="15">
        <f t="shared" si="23"/>
        <v>278.7363896674313</v>
      </c>
      <c r="O44" s="14">
        <f t="shared" si="37"/>
        <v>12989.621330749242</v>
      </c>
      <c r="P44" s="8">
        <f t="shared" si="24"/>
        <v>233009.06900328922</v>
      </c>
      <c r="Q44" s="13">
        <f t="shared" si="29"/>
        <v>34</v>
      </c>
      <c r="R44" s="10">
        <v>17.938095581870918</v>
      </c>
      <c r="S44" s="12">
        <f t="shared" si="32"/>
        <v>2.6000000000000044E-2</v>
      </c>
      <c r="T44" s="11">
        <f t="shared" si="25"/>
        <v>212854.34813917452</v>
      </c>
      <c r="U44" s="11">
        <f t="shared" si="33"/>
        <v>215692.40611436352</v>
      </c>
      <c r="V44" s="11">
        <f t="shared" si="26"/>
        <v>2161.9420248109964</v>
      </c>
      <c r="W44" s="11">
        <f t="shared" si="27"/>
        <v>163212.7109746779</v>
      </c>
      <c r="X44" s="10">
        <f t="shared" si="8"/>
        <v>120.52238293322266</v>
      </c>
      <c r="Y44" s="10">
        <f t="shared" si="30"/>
        <v>12144.786894733028</v>
      </c>
      <c r="AA44" s="11">
        <f t="shared" si="9"/>
        <v>5000</v>
      </c>
      <c r="AB44" s="11">
        <f t="shared" si="31"/>
        <v>175000</v>
      </c>
      <c r="AC44" s="24"/>
      <c r="AD44" s="26">
        <f t="shared" si="10"/>
        <v>-5000</v>
      </c>
      <c r="AE44" s="26">
        <f t="shared" si="11"/>
        <v>-5000</v>
      </c>
      <c r="AF44" s="26">
        <f t="shared" si="12"/>
        <v>-2161.9420248109964</v>
      </c>
      <c r="AG44" s="26">
        <f t="shared" si="13"/>
        <v>0</v>
      </c>
      <c r="AH44" s="26">
        <f t="shared" si="14"/>
        <v>0</v>
      </c>
      <c r="AI44" s="26">
        <f t="shared" si="15"/>
        <v>0</v>
      </c>
      <c r="AJ44" s="26">
        <f t="shared" si="16"/>
        <v>0</v>
      </c>
      <c r="AK44" s="26">
        <f t="shared" si="17"/>
        <v>0</v>
      </c>
      <c r="AL44" s="26">
        <f t="shared" si="18"/>
        <v>0</v>
      </c>
      <c r="AM44" s="26">
        <f t="shared" si="19"/>
        <v>0</v>
      </c>
    </row>
    <row r="45" spans="1:39" x14ac:dyDescent="0.3">
      <c r="A45" s="5">
        <f t="shared" si="28"/>
        <v>36</v>
      </c>
      <c r="B45">
        <v>18.547990831654531</v>
      </c>
      <c r="C45" s="6">
        <f t="shared" si="0"/>
        <v>35</v>
      </c>
      <c r="D45" s="7">
        <f t="shared" si="20"/>
        <v>3.4000000000000058E-2</v>
      </c>
      <c r="E45" s="8">
        <f t="shared" si="1"/>
        <v>220577.52749091416</v>
      </c>
      <c r="F45" s="8">
        <f t="shared" si="21"/>
        <v>225261.39597590646</v>
      </c>
      <c r="G45" s="8">
        <f t="shared" si="2"/>
        <v>1000</v>
      </c>
      <c r="H45" s="8">
        <f t="shared" si="34"/>
        <v>164212.7109746779</v>
      </c>
      <c r="I45" s="15">
        <f t="shared" si="22"/>
        <v>53.914195293507021</v>
      </c>
      <c r="J45" s="15">
        <f t="shared" si="35"/>
        <v>12198.701090026536</v>
      </c>
      <c r="K45" s="19"/>
      <c r="L45" s="8">
        <f t="shared" si="5"/>
        <v>5000</v>
      </c>
      <c r="M45" s="8">
        <f t="shared" si="36"/>
        <v>180000</v>
      </c>
      <c r="N45" s="15">
        <f t="shared" si="23"/>
        <v>269.5709764675351</v>
      </c>
      <c r="O45" s="14">
        <f t="shared" si="37"/>
        <v>13259.192307216777</v>
      </c>
      <c r="P45" s="8">
        <f t="shared" si="24"/>
        <v>245931.37734940107</v>
      </c>
      <c r="Q45" s="13">
        <f t="shared" si="29"/>
        <v>35</v>
      </c>
      <c r="R45" s="10">
        <v>18.547990831654531</v>
      </c>
      <c r="S45" s="12">
        <f t="shared" si="32"/>
        <v>3.4000000000000058E-2</v>
      </c>
      <c r="T45" s="11">
        <f t="shared" si="25"/>
        <v>220577.52749091416</v>
      </c>
      <c r="U45" s="11">
        <f t="shared" si="33"/>
        <v>225261.39597590646</v>
      </c>
      <c r="V45" s="11">
        <f t="shared" si="26"/>
        <v>1000</v>
      </c>
      <c r="W45" s="11">
        <f t="shared" si="27"/>
        <v>164212.7109746779</v>
      </c>
      <c r="X45" s="10">
        <f t="shared" si="8"/>
        <v>53.914195293507021</v>
      </c>
      <c r="Y45" s="10">
        <f t="shared" si="30"/>
        <v>12198.701090026536</v>
      </c>
      <c r="AA45" s="11">
        <f t="shared" si="9"/>
        <v>5000</v>
      </c>
      <c r="AB45" s="11">
        <f t="shared" si="31"/>
        <v>180000</v>
      </c>
      <c r="AC45" s="24"/>
      <c r="AD45" s="26">
        <f t="shared" si="10"/>
        <v>-5000</v>
      </c>
      <c r="AE45" s="26">
        <f t="shared" si="11"/>
        <v>-5000</v>
      </c>
      <c r="AF45" s="26">
        <f t="shared" si="12"/>
        <v>-1000</v>
      </c>
      <c r="AG45" s="26">
        <f t="shared" si="13"/>
        <v>0</v>
      </c>
      <c r="AH45" s="26">
        <f t="shared" si="14"/>
        <v>0</v>
      </c>
      <c r="AI45" s="26">
        <f t="shared" si="15"/>
        <v>0</v>
      </c>
      <c r="AJ45" s="26">
        <f t="shared" si="16"/>
        <v>0</v>
      </c>
      <c r="AK45" s="26">
        <f t="shared" si="17"/>
        <v>0</v>
      </c>
      <c r="AL45" s="26">
        <f t="shared" si="18"/>
        <v>0</v>
      </c>
      <c r="AM45" s="26">
        <f t="shared" si="19"/>
        <v>0</v>
      </c>
    </row>
    <row r="46" spans="1:39" x14ac:dyDescent="0.3">
      <c r="A46" s="5">
        <f t="shared" si="28"/>
        <v>37</v>
      </c>
      <c r="B46">
        <v>17.435111381755259</v>
      </c>
      <c r="C46" s="6">
        <f t="shared" si="0"/>
        <v>36</v>
      </c>
      <c r="D46" s="7">
        <f t="shared" si="20"/>
        <v>-5.9999999999999963E-2</v>
      </c>
      <c r="E46" s="8">
        <f t="shared" si="1"/>
        <v>228397.24658455062</v>
      </c>
      <c r="F46" s="8">
        <f t="shared" si="21"/>
        <v>212685.71221735209</v>
      </c>
      <c r="G46" s="8">
        <f t="shared" si="2"/>
        <v>15000</v>
      </c>
      <c r="H46" s="8">
        <f t="shared" si="34"/>
        <v>179212.7109746779</v>
      </c>
      <c r="I46" s="15">
        <f t="shared" si="22"/>
        <v>860.33290361979277</v>
      </c>
      <c r="J46" s="15">
        <f t="shared" si="35"/>
        <v>13059.033993646328</v>
      </c>
      <c r="K46" s="19"/>
      <c r="L46" s="8">
        <f t="shared" si="5"/>
        <v>5000</v>
      </c>
      <c r="M46" s="8">
        <f t="shared" si="36"/>
        <v>185000</v>
      </c>
      <c r="N46" s="15">
        <f t="shared" si="23"/>
        <v>286.77763453993094</v>
      </c>
      <c r="O46" s="14">
        <f t="shared" si="37"/>
        <v>13545.969941756708</v>
      </c>
      <c r="P46" s="8">
        <f t="shared" si="24"/>
        <v>236175.49470843701</v>
      </c>
      <c r="Q46" s="13">
        <f t="shared" si="29"/>
        <v>36</v>
      </c>
      <c r="R46" s="10">
        <v>17.435111381755259</v>
      </c>
      <c r="S46" s="12">
        <f t="shared" si="32"/>
        <v>-5.9999999999999963E-2</v>
      </c>
      <c r="T46" s="11">
        <f t="shared" si="25"/>
        <v>228397.24658455062</v>
      </c>
      <c r="U46" s="11">
        <f t="shared" si="33"/>
        <v>212685.71221735209</v>
      </c>
      <c r="V46" s="11">
        <f t="shared" si="26"/>
        <v>15000</v>
      </c>
      <c r="W46" s="11">
        <f t="shared" si="27"/>
        <v>179212.7109746779</v>
      </c>
      <c r="X46" s="10">
        <f t="shared" si="8"/>
        <v>860.33290361979277</v>
      </c>
      <c r="Y46" s="10">
        <f t="shared" si="30"/>
        <v>13059.033993646328</v>
      </c>
      <c r="AA46" s="11">
        <f t="shared" si="9"/>
        <v>5000</v>
      </c>
      <c r="AB46" s="11">
        <f t="shared" si="31"/>
        <v>185000</v>
      </c>
      <c r="AC46" s="24"/>
      <c r="AD46" s="26">
        <f t="shared" si="10"/>
        <v>-5000</v>
      </c>
      <c r="AE46" s="26">
        <f t="shared" si="11"/>
        <v>-5000</v>
      </c>
      <c r="AF46" s="26">
        <f t="shared" si="12"/>
        <v>-15000</v>
      </c>
      <c r="AG46" s="26">
        <f t="shared" si="13"/>
        <v>0</v>
      </c>
      <c r="AH46" s="26">
        <f t="shared" si="14"/>
        <v>0</v>
      </c>
      <c r="AI46" s="26">
        <f t="shared" si="15"/>
        <v>0</v>
      </c>
      <c r="AJ46" s="26">
        <f t="shared" si="16"/>
        <v>0</v>
      </c>
      <c r="AK46" s="26">
        <f t="shared" si="17"/>
        <v>0</v>
      </c>
      <c r="AL46" s="26">
        <f t="shared" si="18"/>
        <v>0</v>
      </c>
      <c r="AM46" s="26">
        <f t="shared" si="19"/>
        <v>0</v>
      </c>
    </row>
    <row r="47" spans="1:39" x14ac:dyDescent="0.3">
      <c r="A47" s="5">
        <f t="shared" si="28"/>
        <v>38</v>
      </c>
      <c r="B47">
        <v>17.208454933792442</v>
      </c>
      <c r="C47" s="6">
        <f t="shared" si="0"/>
        <v>37</v>
      </c>
      <c r="D47" s="7">
        <f t="shared" si="20"/>
        <v>-1.2999999999999935E-2</v>
      </c>
      <c r="E47" s="8">
        <f t="shared" si="1"/>
        <v>236314.71216685744</v>
      </c>
      <c r="F47" s="8">
        <f t="shared" si="21"/>
        <v>224725.79795852653</v>
      </c>
      <c r="G47" s="8">
        <f t="shared" si="2"/>
        <v>15000</v>
      </c>
      <c r="H47" s="8">
        <f t="shared" si="34"/>
        <v>194212.7109746779</v>
      </c>
      <c r="I47" s="15">
        <f t="shared" si="22"/>
        <v>871.66454267456209</v>
      </c>
      <c r="J47" s="15">
        <f t="shared" si="35"/>
        <v>13930.69853632089</v>
      </c>
      <c r="K47" s="19"/>
      <c r="L47" s="8">
        <f t="shared" si="5"/>
        <v>5000</v>
      </c>
      <c r="M47" s="8">
        <f t="shared" si="36"/>
        <v>190000</v>
      </c>
      <c r="N47" s="15">
        <f t="shared" si="23"/>
        <v>290.55484755818736</v>
      </c>
      <c r="O47" s="14">
        <f t="shared" si="37"/>
        <v>13836.524789314895</v>
      </c>
      <c r="P47" s="8">
        <f t="shared" si="24"/>
        <v>238105.21327722733</v>
      </c>
      <c r="Q47" s="13">
        <f t="shared" si="29"/>
        <v>37</v>
      </c>
      <c r="R47" s="10">
        <v>17.208454933792442</v>
      </c>
      <c r="S47" s="12">
        <f t="shared" si="32"/>
        <v>-1.2999999999999935E-2</v>
      </c>
      <c r="T47" s="11">
        <f t="shared" si="25"/>
        <v>236314.71216685744</v>
      </c>
      <c r="U47" s="11">
        <f t="shared" ref="U47:U110" si="38">(U46+V46)*(1+S47)</f>
        <v>224725.79795852653</v>
      </c>
      <c r="V47" s="11">
        <f t="shared" si="26"/>
        <v>15000</v>
      </c>
      <c r="W47" s="11">
        <f t="shared" si="27"/>
        <v>194212.7109746779</v>
      </c>
      <c r="X47" s="10">
        <f t="shared" si="8"/>
        <v>871.66454267456209</v>
      </c>
      <c r="Y47" s="10">
        <f t="shared" ref="Y47:Y110" si="39">Y46+X47</f>
        <v>13930.69853632089</v>
      </c>
      <c r="AA47" s="11">
        <f t="shared" si="9"/>
        <v>5000</v>
      </c>
      <c r="AB47" s="11">
        <f t="shared" ref="AB47:AB110" si="40">AB46+AA47</f>
        <v>190000</v>
      </c>
      <c r="AC47" s="24"/>
      <c r="AD47" s="26">
        <f t="shared" si="10"/>
        <v>-5000</v>
      </c>
      <c r="AE47" s="26">
        <f t="shared" si="11"/>
        <v>-5000</v>
      </c>
      <c r="AF47" s="26">
        <f t="shared" si="12"/>
        <v>-15000</v>
      </c>
      <c r="AG47" s="26">
        <f t="shared" si="13"/>
        <v>0</v>
      </c>
      <c r="AH47" s="26">
        <f t="shared" si="14"/>
        <v>0</v>
      </c>
      <c r="AI47" s="26">
        <f t="shared" si="15"/>
        <v>0</v>
      </c>
      <c r="AJ47" s="26">
        <f t="shared" si="16"/>
        <v>0</v>
      </c>
      <c r="AK47" s="26">
        <f t="shared" si="17"/>
        <v>0</v>
      </c>
      <c r="AL47" s="26">
        <f t="shared" si="18"/>
        <v>0</v>
      </c>
      <c r="AM47" s="26">
        <f t="shared" si="19"/>
        <v>0</v>
      </c>
    </row>
    <row r="48" spans="1:39" x14ac:dyDescent="0.3">
      <c r="A48" s="5">
        <f t="shared" si="28"/>
        <v>39</v>
      </c>
      <c r="B48">
        <v>16.640575920977291</v>
      </c>
      <c r="C48" s="6">
        <f t="shared" si="0"/>
        <v>38</v>
      </c>
      <c r="D48" s="7">
        <f t="shared" si="20"/>
        <v>-3.3000000000000036E-2</v>
      </c>
      <c r="E48" s="8">
        <f t="shared" si="1"/>
        <v>244331.14606894314</v>
      </c>
      <c r="F48" s="8">
        <f t="shared" si="21"/>
        <v>231814.84662589515</v>
      </c>
      <c r="G48" s="8">
        <f t="shared" si="2"/>
        <v>15000</v>
      </c>
      <c r="H48" s="8">
        <f t="shared" si="34"/>
        <v>209212.7109746779</v>
      </c>
      <c r="I48" s="15">
        <f t="shared" si="22"/>
        <v>901.41110928082946</v>
      </c>
      <c r="J48" s="15">
        <f t="shared" si="35"/>
        <v>14832.109645601719</v>
      </c>
      <c r="K48" s="19"/>
      <c r="L48" s="8">
        <f t="shared" si="5"/>
        <v>5000</v>
      </c>
      <c r="M48" s="8">
        <f t="shared" si="36"/>
        <v>195000</v>
      </c>
      <c r="N48" s="15">
        <f t="shared" si="23"/>
        <v>300.47036976027647</v>
      </c>
      <c r="O48" s="14">
        <f t="shared" si="37"/>
        <v>14136.995159075172</v>
      </c>
      <c r="P48" s="8">
        <f t="shared" si="24"/>
        <v>235247.74123907884</v>
      </c>
      <c r="Q48" s="13">
        <f t="shared" si="29"/>
        <v>38</v>
      </c>
      <c r="R48" s="10">
        <v>16.640575920977291</v>
      </c>
      <c r="S48" s="12">
        <f t="shared" si="32"/>
        <v>-3.3000000000000036E-2</v>
      </c>
      <c r="T48" s="11">
        <f t="shared" si="25"/>
        <v>244331.14606894314</v>
      </c>
      <c r="U48" s="11">
        <f t="shared" si="38"/>
        <v>231814.84662589515</v>
      </c>
      <c r="V48" s="11">
        <f t="shared" si="26"/>
        <v>15000</v>
      </c>
      <c r="W48" s="11">
        <f t="shared" si="27"/>
        <v>209212.7109746779</v>
      </c>
      <c r="X48" s="10">
        <f t="shared" si="8"/>
        <v>901.41110928082946</v>
      </c>
      <c r="Y48" s="10">
        <f t="shared" si="39"/>
        <v>14832.109645601719</v>
      </c>
      <c r="AA48" s="11">
        <f t="shared" si="9"/>
        <v>5000</v>
      </c>
      <c r="AB48" s="11">
        <f t="shared" si="40"/>
        <v>195000</v>
      </c>
      <c r="AC48" s="24"/>
      <c r="AD48" s="26">
        <f t="shared" si="10"/>
        <v>-5000</v>
      </c>
      <c r="AE48" s="26">
        <f t="shared" si="11"/>
        <v>-5000</v>
      </c>
      <c r="AF48" s="26">
        <f t="shared" si="12"/>
        <v>-15000</v>
      </c>
      <c r="AG48" s="26">
        <f t="shared" si="13"/>
        <v>0</v>
      </c>
      <c r="AH48" s="26">
        <f t="shared" si="14"/>
        <v>0</v>
      </c>
      <c r="AI48" s="26">
        <f t="shared" si="15"/>
        <v>0</v>
      </c>
      <c r="AJ48" s="26">
        <f t="shared" si="16"/>
        <v>0</v>
      </c>
      <c r="AK48" s="26">
        <f t="shared" si="17"/>
        <v>0</v>
      </c>
      <c r="AL48" s="26">
        <f t="shared" si="18"/>
        <v>0</v>
      </c>
      <c r="AM48" s="26">
        <f t="shared" si="19"/>
        <v>0</v>
      </c>
    </row>
    <row r="49" spans="1:39" x14ac:dyDescent="0.3">
      <c r="A49" s="5">
        <f t="shared" si="28"/>
        <v>40</v>
      </c>
      <c r="B49">
        <v>16.856903407949993</v>
      </c>
      <c r="C49" s="6">
        <f t="shared" si="0"/>
        <v>39</v>
      </c>
      <c r="D49" s="7">
        <f t="shared" si="20"/>
        <v>1.2999999999999826E-2</v>
      </c>
      <c r="E49" s="8">
        <f t="shared" si="1"/>
        <v>252447.7853948049</v>
      </c>
      <c r="F49" s="8">
        <f t="shared" si="21"/>
        <v>250023.43963203178</v>
      </c>
      <c r="G49" s="8">
        <f t="shared" si="2"/>
        <v>7424.3457627731259</v>
      </c>
      <c r="H49" s="8">
        <f t="shared" si="34"/>
        <v>216637.05673745103</v>
      </c>
      <c r="I49" s="15">
        <f t="shared" si="22"/>
        <v>440.43354720011519</v>
      </c>
      <c r="J49" s="15">
        <f t="shared" si="35"/>
        <v>15272.543192801833</v>
      </c>
      <c r="K49" s="19"/>
      <c r="L49" s="8">
        <f t="shared" si="5"/>
        <v>5000</v>
      </c>
      <c r="M49" s="8">
        <f t="shared" si="36"/>
        <v>200000</v>
      </c>
      <c r="N49" s="15">
        <f t="shared" si="23"/>
        <v>296.61438278408343</v>
      </c>
      <c r="O49" s="14">
        <f t="shared" si="37"/>
        <v>14433.609541859256</v>
      </c>
      <c r="P49" s="8">
        <f t="shared" si="24"/>
        <v>243305.96187518683</v>
      </c>
      <c r="Q49" s="13">
        <f t="shared" si="29"/>
        <v>39</v>
      </c>
      <c r="R49" s="10">
        <v>16.856903407949993</v>
      </c>
      <c r="S49" s="12">
        <f t="shared" si="32"/>
        <v>1.2999999999999826E-2</v>
      </c>
      <c r="T49" s="11">
        <f t="shared" si="25"/>
        <v>252447.7853948049</v>
      </c>
      <c r="U49" s="11">
        <f t="shared" si="38"/>
        <v>250023.43963203178</v>
      </c>
      <c r="V49" s="11">
        <f t="shared" si="26"/>
        <v>7424.3457627731259</v>
      </c>
      <c r="W49" s="11">
        <f t="shared" si="27"/>
        <v>216637.05673745103</v>
      </c>
      <c r="X49" s="10">
        <f t="shared" si="8"/>
        <v>440.43354720011519</v>
      </c>
      <c r="Y49" s="10">
        <f t="shared" si="39"/>
        <v>15272.543192801833</v>
      </c>
      <c r="AA49" s="11">
        <f t="shared" si="9"/>
        <v>5000</v>
      </c>
      <c r="AB49" s="11">
        <f t="shared" si="40"/>
        <v>200000</v>
      </c>
      <c r="AC49" s="24"/>
      <c r="AD49" s="26">
        <f t="shared" si="10"/>
        <v>-5000</v>
      </c>
      <c r="AE49" s="26">
        <f t="shared" si="11"/>
        <v>-5000</v>
      </c>
      <c r="AF49" s="26">
        <f t="shared" si="12"/>
        <v>-7424.3457627731259</v>
      </c>
      <c r="AG49" s="26">
        <f t="shared" si="13"/>
        <v>0</v>
      </c>
      <c r="AH49" s="26">
        <f t="shared" si="14"/>
        <v>0</v>
      </c>
      <c r="AI49" s="26">
        <f t="shared" si="15"/>
        <v>0</v>
      </c>
      <c r="AJ49" s="26">
        <f t="shared" si="16"/>
        <v>0</v>
      </c>
      <c r="AK49" s="26">
        <f t="shared" si="17"/>
        <v>0</v>
      </c>
      <c r="AL49" s="26">
        <f t="shared" si="18"/>
        <v>0</v>
      </c>
      <c r="AM49" s="26">
        <f t="shared" si="19"/>
        <v>0</v>
      </c>
    </row>
    <row r="50" spans="1:39" x14ac:dyDescent="0.3">
      <c r="A50" s="5">
        <f t="shared" si="28"/>
        <v>41</v>
      </c>
      <c r="B50">
        <v>18.694305879416543</v>
      </c>
      <c r="C50" s="6">
        <f t="shared" si="0"/>
        <v>40</v>
      </c>
      <c r="D50" s="7">
        <f t="shared" si="20"/>
        <v>0.10900000000000006</v>
      </c>
      <c r="E50" s="8">
        <f t="shared" si="1"/>
        <v>260665.88271224001</v>
      </c>
      <c r="F50" s="8">
        <f t="shared" si="21"/>
        <v>285509.59400283865</v>
      </c>
      <c r="G50" s="8">
        <f t="shared" si="2"/>
        <v>1000</v>
      </c>
      <c r="H50" s="8">
        <f t="shared" si="34"/>
        <v>217637.05673745103</v>
      </c>
      <c r="I50" s="15">
        <f t="shared" si="22"/>
        <v>53.492224126976275</v>
      </c>
      <c r="J50" s="15">
        <f t="shared" si="35"/>
        <v>15326.035416928809</v>
      </c>
      <c r="K50" s="19"/>
      <c r="L50" s="8">
        <f t="shared" si="5"/>
        <v>5000</v>
      </c>
      <c r="M50" s="8">
        <f t="shared" si="36"/>
        <v>205000</v>
      </c>
      <c r="N50" s="15">
        <f t="shared" si="23"/>
        <v>267.46112063488135</v>
      </c>
      <c r="O50" s="14">
        <f t="shared" si="37"/>
        <v>14701.070662494138</v>
      </c>
      <c r="P50" s="8">
        <f t="shared" si="24"/>
        <v>274826.31171958218</v>
      </c>
      <c r="Q50" s="13">
        <f t="shared" si="29"/>
        <v>40</v>
      </c>
      <c r="R50" s="10">
        <v>18.694305879416543</v>
      </c>
      <c r="S50" s="12">
        <f t="shared" si="32"/>
        <v>0.10900000000000006</v>
      </c>
      <c r="T50" s="11">
        <f t="shared" si="25"/>
        <v>260665.88271224001</v>
      </c>
      <c r="U50" s="11">
        <f t="shared" si="38"/>
        <v>285509.59400283865</v>
      </c>
      <c r="V50" s="11">
        <f t="shared" si="26"/>
        <v>1000</v>
      </c>
      <c r="W50" s="11">
        <f t="shared" si="27"/>
        <v>217637.05673745103</v>
      </c>
      <c r="X50" s="10">
        <f t="shared" si="8"/>
        <v>53.492224126976275</v>
      </c>
      <c r="Y50" s="10">
        <f t="shared" si="39"/>
        <v>15326.035416928809</v>
      </c>
      <c r="AA50" s="11">
        <f t="shared" si="9"/>
        <v>5000</v>
      </c>
      <c r="AB50" s="11">
        <f t="shared" si="40"/>
        <v>205000</v>
      </c>
      <c r="AC50" s="24"/>
      <c r="AD50" s="26">
        <f t="shared" si="10"/>
        <v>-5000</v>
      </c>
      <c r="AE50" s="26">
        <f t="shared" si="11"/>
        <v>-5000</v>
      </c>
      <c r="AF50" s="26">
        <f t="shared" si="12"/>
        <v>-1000</v>
      </c>
      <c r="AG50" s="26">
        <f t="shared" si="13"/>
        <v>0</v>
      </c>
      <c r="AH50" s="26">
        <f t="shared" si="14"/>
        <v>0</v>
      </c>
      <c r="AI50" s="26">
        <f t="shared" si="15"/>
        <v>0</v>
      </c>
      <c r="AJ50" s="26">
        <f t="shared" si="16"/>
        <v>0</v>
      </c>
      <c r="AK50" s="26">
        <f t="shared" si="17"/>
        <v>0</v>
      </c>
      <c r="AL50" s="26">
        <f t="shared" si="18"/>
        <v>0</v>
      </c>
      <c r="AM50" s="26">
        <f t="shared" si="19"/>
        <v>0</v>
      </c>
    </row>
    <row r="51" spans="1:39" x14ac:dyDescent="0.3">
      <c r="A51" s="5">
        <f t="shared" si="28"/>
        <v>42</v>
      </c>
      <c r="B51">
        <v>18.694305879416543</v>
      </c>
      <c r="C51" s="6">
        <f t="shared" si="0"/>
        <v>41</v>
      </c>
      <c r="D51" s="7">
        <f t="shared" si="20"/>
        <v>0</v>
      </c>
      <c r="E51" s="8">
        <f t="shared" si="1"/>
        <v>268986.70624614303</v>
      </c>
      <c r="F51" s="8">
        <f t="shared" si="21"/>
        <v>286509.59400283865</v>
      </c>
      <c r="G51" s="8">
        <f t="shared" si="2"/>
        <v>1000</v>
      </c>
      <c r="H51" s="8">
        <f t="shared" si="34"/>
        <v>218637.05673745103</v>
      </c>
      <c r="I51" s="15">
        <f t="shared" si="22"/>
        <v>53.492224126976275</v>
      </c>
      <c r="J51" s="15">
        <f t="shared" si="35"/>
        <v>15379.527641055785</v>
      </c>
      <c r="K51" s="19"/>
      <c r="L51" s="8">
        <f t="shared" si="5"/>
        <v>5000</v>
      </c>
      <c r="M51" s="8">
        <f t="shared" si="36"/>
        <v>210000</v>
      </c>
      <c r="N51" s="15">
        <f t="shared" si="23"/>
        <v>267.46112063488135</v>
      </c>
      <c r="O51" s="14">
        <f t="shared" si="37"/>
        <v>14968.531783129019</v>
      </c>
      <c r="P51" s="8">
        <f t="shared" si="24"/>
        <v>279826.31171958224</v>
      </c>
      <c r="Q51" s="13">
        <f t="shared" si="29"/>
        <v>41</v>
      </c>
      <c r="R51" s="10">
        <v>18.694305879416543</v>
      </c>
      <c r="S51" s="12">
        <f t="shared" si="32"/>
        <v>0</v>
      </c>
      <c r="T51" s="11">
        <f t="shared" si="25"/>
        <v>268986.70624614303</v>
      </c>
      <c r="U51" s="11">
        <f t="shared" si="38"/>
        <v>286509.59400283865</v>
      </c>
      <c r="V51" s="11">
        <f t="shared" si="26"/>
        <v>1000</v>
      </c>
      <c r="W51" s="11">
        <f t="shared" si="27"/>
        <v>218637.05673745103</v>
      </c>
      <c r="X51" s="10">
        <f t="shared" si="8"/>
        <v>53.492224126976275</v>
      </c>
      <c r="Y51" s="10">
        <f t="shared" si="39"/>
        <v>15379.527641055785</v>
      </c>
      <c r="AA51" s="11">
        <f t="shared" si="9"/>
        <v>5000</v>
      </c>
      <c r="AB51" s="11">
        <f t="shared" si="40"/>
        <v>210000</v>
      </c>
      <c r="AC51" s="24"/>
      <c r="AD51" s="26">
        <f t="shared" si="10"/>
        <v>-5000</v>
      </c>
      <c r="AE51" s="26">
        <f t="shared" si="11"/>
        <v>-5000</v>
      </c>
      <c r="AF51" s="26">
        <f t="shared" si="12"/>
        <v>-1000</v>
      </c>
      <c r="AG51" s="26">
        <f t="shared" si="13"/>
        <v>0</v>
      </c>
      <c r="AH51" s="26">
        <f t="shared" si="14"/>
        <v>0</v>
      </c>
      <c r="AI51" s="26">
        <f t="shared" si="15"/>
        <v>0</v>
      </c>
      <c r="AJ51" s="26">
        <f t="shared" si="16"/>
        <v>0</v>
      </c>
      <c r="AK51" s="26">
        <f t="shared" si="17"/>
        <v>0</v>
      </c>
      <c r="AL51" s="26">
        <f t="shared" si="18"/>
        <v>0</v>
      </c>
      <c r="AM51" s="26">
        <f t="shared" si="19"/>
        <v>0</v>
      </c>
    </row>
    <row r="52" spans="1:39" x14ac:dyDescent="0.3">
      <c r="A52" s="5">
        <f t="shared" si="28"/>
        <v>43</v>
      </c>
      <c r="B52">
        <v>18.544751432381211</v>
      </c>
      <c r="C52" s="6">
        <f t="shared" si="0"/>
        <v>42</v>
      </c>
      <c r="D52" s="7">
        <f t="shared" si="20"/>
        <v>-7.9999999999999603E-3</v>
      </c>
      <c r="E52" s="8">
        <f t="shared" si="1"/>
        <v>277411.54007421981</v>
      </c>
      <c r="F52" s="8">
        <f t="shared" si="21"/>
        <v>285209.51725081593</v>
      </c>
      <c r="G52" s="8">
        <f t="shared" si="2"/>
        <v>1000</v>
      </c>
      <c r="H52" s="8">
        <f t="shared" si="34"/>
        <v>219637.05673745103</v>
      </c>
      <c r="I52" s="15">
        <f t="shared" si="22"/>
        <v>53.923613031226083</v>
      </c>
      <c r="J52" s="15">
        <f t="shared" si="35"/>
        <v>15433.451254087011</v>
      </c>
      <c r="K52" s="19"/>
      <c r="L52" s="8">
        <f t="shared" si="5"/>
        <v>5000</v>
      </c>
      <c r="M52" s="8">
        <f t="shared" si="36"/>
        <v>215000</v>
      </c>
      <c r="N52" s="15">
        <f t="shared" si="23"/>
        <v>269.6180651561304</v>
      </c>
      <c r="O52" s="14">
        <f t="shared" si="37"/>
        <v>15238.149848285149</v>
      </c>
      <c r="P52" s="8">
        <f t="shared" si="24"/>
        <v>282587.70122582559</v>
      </c>
      <c r="Q52" s="13">
        <f t="shared" si="29"/>
        <v>42</v>
      </c>
      <c r="R52" s="10">
        <v>18.544751432381211</v>
      </c>
      <c r="S52" s="12">
        <f t="shared" si="32"/>
        <v>-7.9999999999999603E-3</v>
      </c>
      <c r="T52" s="11">
        <f t="shared" si="25"/>
        <v>277411.54007421981</v>
      </c>
      <c r="U52" s="11">
        <f t="shared" si="38"/>
        <v>285209.51725081593</v>
      </c>
      <c r="V52" s="11">
        <f t="shared" si="26"/>
        <v>1000</v>
      </c>
      <c r="W52" s="11">
        <f t="shared" si="27"/>
        <v>219637.05673745103</v>
      </c>
      <c r="X52" s="10">
        <f t="shared" si="8"/>
        <v>53.923613031226083</v>
      </c>
      <c r="Y52" s="10">
        <f t="shared" si="39"/>
        <v>15433.451254087011</v>
      </c>
      <c r="AA52" s="11">
        <f t="shared" si="9"/>
        <v>5000</v>
      </c>
      <c r="AB52" s="11">
        <f t="shared" si="40"/>
        <v>215000</v>
      </c>
      <c r="AC52" s="24"/>
      <c r="AD52" s="26">
        <f t="shared" si="10"/>
        <v>-5000</v>
      </c>
      <c r="AE52" s="26">
        <f t="shared" si="11"/>
        <v>-5000</v>
      </c>
      <c r="AF52" s="26">
        <f t="shared" si="12"/>
        <v>-1000</v>
      </c>
      <c r="AG52" s="26">
        <f t="shared" si="13"/>
        <v>0</v>
      </c>
      <c r="AH52" s="26">
        <f t="shared" si="14"/>
        <v>0</v>
      </c>
      <c r="AI52" s="26">
        <f t="shared" si="15"/>
        <v>0</v>
      </c>
      <c r="AJ52" s="26">
        <f t="shared" si="16"/>
        <v>0</v>
      </c>
      <c r="AK52" s="26">
        <f t="shared" si="17"/>
        <v>0</v>
      </c>
      <c r="AL52" s="26">
        <f t="shared" si="18"/>
        <v>0</v>
      </c>
      <c r="AM52" s="26">
        <f t="shared" si="19"/>
        <v>0</v>
      </c>
    </row>
    <row r="53" spans="1:39" x14ac:dyDescent="0.3">
      <c r="A53" s="5">
        <f t="shared" si="28"/>
        <v>44</v>
      </c>
      <c r="B53">
        <v>18.785833201002166</v>
      </c>
      <c r="C53" s="6">
        <f t="shared" si="0"/>
        <v>43</v>
      </c>
      <c r="D53" s="7">
        <f t="shared" si="20"/>
        <v>1.2999999999999947E-2</v>
      </c>
      <c r="E53" s="8">
        <f t="shared" si="1"/>
        <v>285941.68432514742</v>
      </c>
      <c r="F53" s="8">
        <f t="shared" si="21"/>
        <v>289930.24097507651</v>
      </c>
      <c r="G53" s="8">
        <f t="shared" si="2"/>
        <v>1011.4433500709129</v>
      </c>
      <c r="H53" s="8">
        <f t="shared" si="34"/>
        <v>220648.50008752194</v>
      </c>
      <c r="I53" s="15">
        <f t="shared" si="22"/>
        <v>53.840750061432225</v>
      </c>
      <c r="J53" s="15">
        <f t="shared" si="35"/>
        <v>15487.292004148443</v>
      </c>
      <c r="K53" s="19"/>
      <c r="L53" s="8">
        <f t="shared" si="5"/>
        <v>5000</v>
      </c>
      <c r="M53" s="8">
        <f t="shared" si="36"/>
        <v>220000</v>
      </c>
      <c r="N53" s="15">
        <f t="shared" si="23"/>
        <v>266.15801101296188</v>
      </c>
      <c r="O53" s="14">
        <f t="shared" si="37"/>
        <v>15504.307859298111</v>
      </c>
      <c r="P53" s="8">
        <f t="shared" si="24"/>
        <v>291261.34134176129</v>
      </c>
      <c r="Q53" s="13">
        <f t="shared" si="29"/>
        <v>43</v>
      </c>
      <c r="R53" s="10">
        <v>18.785833201002166</v>
      </c>
      <c r="S53" s="12">
        <f t="shared" si="32"/>
        <v>1.2999999999999947E-2</v>
      </c>
      <c r="T53" s="11">
        <f t="shared" si="25"/>
        <v>285941.68432514742</v>
      </c>
      <c r="U53" s="11">
        <f t="shared" si="38"/>
        <v>289930.24097507651</v>
      </c>
      <c r="V53" s="11">
        <f t="shared" si="26"/>
        <v>1011.4433500709129</v>
      </c>
      <c r="W53" s="11">
        <f t="shared" si="27"/>
        <v>220648.50008752194</v>
      </c>
      <c r="X53" s="10">
        <f t="shared" si="8"/>
        <v>53.840750061432225</v>
      </c>
      <c r="Y53" s="10">
        <f t="shared" si="39"/>
        <v>15487.292004148443</v>
      </c>
      <c r="AA53" s="11">
        <f t="shared" si="9"/>
        <v>5000</v>
      </c>
      <c r="AB53" s="11">
        <f t="shared" si="40"/>
        <v>220000</v>
      </c>
      <c r="AC53" s="24"/>
      <c r="AD53" s="26">
        <f t="shared" si="10"/>
        <v>-5000</v>
      </c>
      <c r="AE53" s="26">
        <f t="shared" si="11"/>
        <v>-5000</v>
      </c>
      <c r="AF53" s="26">
        <f t="shared" si="12"/>
        <v>-1011.4433500709129</v>
      </c>
      <c r="AG53" s="26">
        <f t="shared" si="13"/>
        <v>0</v>
      </c>
      <c r="AH53" s="26">
        <f t="shared" si="14"/>
        <v>0</v>
      </c>
      <c r="AI53" s="26">
        <f t="shared" si="15"/>
        <v>0</v>
      </c>
      <c r="AJ53" s="26">
        <f t="shared" si="16"/>
        <v>0</v>
      </c>
      <c r="AK53" s="26">
        <f t="shared" si="17"/>
        <v>0</v>
      </c>
      <c r="AL53" s="26">
        <f t="shared" si="18"/>
        <v>0</v>
      </c>
      <c r="AM53" s="26">
        <f t="shared" si="19"/>
        <v>0</v>
      </c>
    </row>
    <row r="54" spans="1:39" x14ac:dyDescent="0.3">
      <c r="A54" s="5">
        <f t="shared" si="28"/>
        <v>45</v>
      </c>
      <c r="B54">
        <v>18.597974868992143</v>
      </c>
      <c r="C54" s="6">
        <f t="shared" si="0"/>
        <v>44</v>
      </c>
      <c r="D54" s="7">
        <f t="shared" si="20"/>
        <v>-1.0000000000000089E-2</v>
      </c>
      <c r="E54" s="8">
        <f t="shared" si="1"/>
        <v>294578.45537921187</v>
      </c>
      <c r="F54" s="8">
        <f t="shared" si="21"/>
        <v>288032.26748189592</v>
      </c>
      <c r="G54" s="8">
        <f t="shared" si="2"/>
        <v>11546.187897315947</v>
      </c>
      <c r="H54" s="8">
        <f t="shared" si="34"/>
        <v>232194.68798483789</v>
      </c>
      <c r="I54" s="15">
        <f t="shared" si="22"/>
        <v>620.83038495586777</v>
      </c>
      <c r="J54" s="15">
        <f t="shared" si="35"/>
        <v>16108.12238910431</v>
      </c>
      <c r="K54" s="19"/>
      <c r="L54" s="8">
        <f t="shared" si="5"/>
        <v>5000</v>
      </c>
      <c r="M54" s="8">
        <f t="shared" si="36"/>
        <v>225000</v>
      </c>
      <c r="N54" s="15">
        <f t="shared" si="23"/>
        <v>268.84647577066863</v>
      </c>
      <c r="O54" s="14">
        <f t="shared" si="37"/>
        <v>15773.154335068779</v>
      </c>
      <c r="P54" s="8">
        <f t="shared" si="24"/>
        <v>293348.72792834364</v>
      </c>
      <c r="Q54" s="13">
        <f t="shared" si="29"/>
        <v>44</v>
      </c>
      <c r="R54" s="10">
        <v>18.597974868992143</v>
      </c>
      <c r="S54" s="12">
        <f t="shared" si="32"/>
        <v>-1.0000000000000089E-2</v>
      </c>
      <c r="T54" s="11">
        <f t="shared" si="25"/>
        <v>294578.45537921187</v>
      </c>
      <c r="U54" s="11">
        <f t="shared" si="38"/>
        <v>288032.26748189592</v>
      </c>
      <c r="V54" s="11">
        <f t="shared" si="26"/>
        <v>11546.187897315947</v>
      </c>
      <c r="W54" s="11">
        <f t="shared" si="27"/>
        <v>232194.68798483789</v>
      </c>
      <c r="X54" s="10">
        <f t="shared" si="8"/>
        <v>620.83038495586777</v>
      </c>
      <c r="Y54" s="10">
        <f t="shared" si="39"/>
        <v>16108.12238910431</v>
      </c>
      <c r="AA54" s="11">
        <f t="shared" si="9"/>
        <v>5000</v>
      </c>
      <c r="AB54" s="11">
        <f t="shared" si="40"/>
        <v>225000</v>
      </c>
      <c r="AC54" s="24"/>
      <c r="AD54" s="26">
        <f t="shared" si="10"/>
        <v>-5000</v>
      </c>
      <c r="AE54" s="26">
        <f t="shared" si="11"/>
        <v>-5000</v>
      </c>
      <c r="AF54" s="26">
        <f t="shared" si="12"/>
        <v>-11546.187897315947</v>
      </c>
      <c r="AG54" s="26">
        <f t="shared" si="13"/>
        <v>0</v>
      </c>
      <c r="AH54" s="26">
        <f t="shared" si="14"/>
        <v>0</v>
      </c>
      <c r="AI54" s="26">
        <f t="shared" si="15"/>
        <v>0</v>
      </c>
      <c r="AJ54" s="26">
        <f t="shared" si="16"/>
        <v>0</v>
      </c>
      <c r="AK54" s="26">
        <f t="shared" si="17"/>
        <v>0</v>
      </c>
      <c r="AL54" s="26">
        <f t="shared" si="18"/>
        <v>0</v>
      </c>
      <c r="AM54" s="26">
        <f t="shared" si="19"/>
        <v>0</v>
      </c>
    </row>
    <row r="55" spans="1:39" x14ac:dyDescent="0.3">
      <c r="A55" s="5">
        <f t="shared" si="28"/>
        <v>46</v>
      </c>
      <c r="B55">
        <v>18.653768793599117</v>
      </c>
      <c r="C55" s="6">
        <f t="shared" si="0"/>
        <v>45</v>
      </c>
      <c r="D55" s="7">
        <f t="shared" si="20"/>
        <v>2.9999999999998496E-3</v>
      </c>
      <c r="E55" s="8">
        <f t="shared" si="1"/>
        <v>303323.18607145193</v>
      </c>
      <c r="F55" s="8">
        <f t="shared" si="21"/>
        <v>300477.19074534945</v>
      </c>
      <c r="G55" s="8">
        <f t="shared" si="2"/>
        <v>7845.9953261024784</v>
      </c>
      <c r="H55" s="8">
        <f t="shared" si="34"/>
        <v>240040.68331094037</v>
      </c>
      <c r="I55" s="15">
        <f t="shared" si="22"/>
        <v>420.61180305798393</v>
      </c>
      <c r="J55" s="15">
        <f t="shared" si="35"/>
        <v>16528.734192162294</v>
      </c>
      <c r="K55" s="19"/>
      <c r="L55" s="8">
        <f t="shared" si="5"/>
        <v>5000</v>
      </c>
      <c r="M55" s="8">
        <f t="shared" si="36"/>
        <v>230000</v>
      </c>
      <c r="N55" s="15">
        <f t="shared" si="23"/>
        <v>268.04234872449518</v>
      </c>
      <c r="O55" s="14">
        <f t="shared" si="37"/>
        <v>16041.196683793274</v>
      </c>
      <c r="P55" s="8">
        <f t="shared" si="24"/>
        <v>299228.77411212859</v>
      </c>
      <c r="Q55" s="13">
        <f t="shared" si="29"/>
        <v>45</v>
      </c>
      <c r="R55" s="10">
        <v>18.653768793599117</v>
      </c>
      <c r="S55" s="12">
        <f t="shared" si="32"/>
        <v>2.9999999999998496E-3</v>
      </c>
      <c r="T55" s="11">
        <f t="shared" si="25"/>
        <v>303323.18607145193</v>
      </c>
      <c r="U55" s="11">
        <f t="shared" si="38"/>
        <v>300477.19074534945</v>
      </c>
      <c r="V55" s="11">
        <f t="shared" si="26"/>
        <v>7845.9953261024784</v>
      </c>
      <c r="W55" s="11">
        <f t="shared" si="27"/>
        <v>240040.68331094037</v>
      </c>
      <c r="X55" s="10">
        <f t="shared" si="8"/>
        <v>420.61180305798393</v>
      </c>
      <c r="Y55" s="10">
        <f t="shared" si="39"/>
        <v>16528.734192162294</v>
      </c>
      <c r="AA55" s="11">
        <f t="shared" si="9"/>
        <v>5000</v>
      </c>
      <c r="AB55" s="11">
        <f t="shared" si="40"/>
        <v>230000</v>
      </c>
      <c r="AC55" s="24"/>
      <c r="AD55" s="26">
        <f t="shared" si="10"/>
        <v>-5000</v>
      </c>
      <c r="AE55" s="26">
        <f t="shared" si="11"/>
        <v>-5000</v>
      </c>
      <c r="AF55" s="26">
        <f t="shared" si="12"/>
        <v>-7845.9953261024784</v>
      </c>
      <c r="AG55" s="26">
        <f t="shared" si="13"/>
        <v>0</v>
      </c>
      <c r="AH55" s="26">
        <f t="shared" si="14"/>
        <v>0</v>
      </c>
      <c r="AI55" s="26">
        <f t="shared" si="15"/>
        <v>0</v>
      </c>
      <c r="AJ55" s="26">
        <f t="shared" si="16"/>
        <v>0</v>
      </c>
      <c r="AK55" s="26">
        <f t="shared" si="17"/>
        <v>0</v>
      </c>
      <c r="AL55" s="26">
        <f t="shared" si="18"/>
        <v>0</v>
      </c>
      <c r="AM55" s="26">
        <f t="shared" si="19"/>
        <v>0</v>
      </c>
    </row>
    <row r="56" spans="1:39" x14ac:dyDescent="0.3">
      <c r="A56" s="5">
        <f t="shared" si="28"/>
        <v>47</v>
      </c>
      <c r="B56">
        <v>18.914921556709505</v>
      </c>
      <c r="C56" s="6">
        <f t="shared" si="0"/>
        <v>46</v>
      </c>
      <c r="D56" s="7">
        <f t="shared" si="20"/>
        <v>1.4000000000000033E-2</v>
      </c>
      <c r="E56" s="8">
        <f t="shared" si="1"/>
        <v>312177.22589734517</v>
      </c>
      <c r="F56" s="8">
        <f t="shared" si="21"/>
        <v>312639.71067645226</v>
      </c>
      <c r="G56" s="8">
        <f t="shared" si="2"/>
        <v>4537.5152208929067</v>
      </c>
      <c r="H56" s="8">
        <f t="shared" si="34"/>
        <v>244578.19853183327</v>
      </c>
      <c r="I56" s="15">
        <f t="shared" si="22"/>
        <v>239.89077656435526</v>
      </c>
      <c r="J56" s="15">
        <f t="shared" si="35"/>
        <v>16768.62496872665</v>
      </c>
      <c r="K56" s="19"/>
      <c r="L56" s="8">
        <f t="shared" si="5"/>
        <v>5000</v>
      </c>
      <c r="M56" s="8">
        <f t="shared" si="36"/>
        <v>235000</v>
      </c>
      <c r="N56" s="15">
        <f t="shared" si="23"/>
        <v>264.34156678944294</v>
      </c>
      <c r="O56" s="14">
        <f t="shared" si="37"/>
        <v>16305.538250582717</v>
      </c>
      <c r="P56" s="8">
        <f t="shared" si="24"/>
        <v>308417.97694969841</v>
      </c>
      <c r="Q56" s="13">
        <f t="shared" si="29"/>
        <v>46</v>
      </c>
      <c r="R56" s="10">
        <v>18.914921556709505</v>
      </c>
      <c r="S56" s="12">
        <f t="shared" si="32"/>
        <v>1.4000000000000033E-2</v>
      </c>
      <c r="T56" s="11">
        <f t="shared" si="25"/>
        <v>312177.22589734517</v>
      </c>
      <c r="U56" s="11">
        <f t="shared" si="38"/>
        <v>312639.71067645226</v>
      </c>
      <c r="V56" s="11">
        <f t="shared" si="26"/>
        <v>4537.5152208929067</v>
      </c>
      <c r="W56" s="11">
        <f t="shared" si="27"/>
        <v>244578.19853183327</v>
      </c>
      <c r="X56" s="10">
        <f t="shared" si="8"/>
        <v>239.89077656435526</v>
      </c>
      <c r="Y56" s="10">
        <f t="shared" si="39"/>
        <v>16768.62496872665</v>
      </c>
      <c r="AA56" s="11">
        <f t="shared" si="9"/>
        <v>5000</v>
      </c>
      <c r="AB56" s="11">
        <f t="shared" si="40"/>
        <v>235000</v>
      </c>
      <c r="AC56" s="24"/>
      <c r="AD56" s="26">
        <f t="shared" si="10"/>
        <v>-5000</v>
      </c>
      <c r="AE56" s="26">
        <f t="shared" si="11"/>
        <v>-5000</v>
      </c>
      <c r="AF56" s="26">
        <f t="shared" si="12"/>
        <v>-4537.5152208929067</v>
      </c>
      <c r="AG56" s="26">
        <f t="shared" si="13"/>
        <v>0</v>
      </c>
      <c r="AH56" s="26">
        <f t="shared" si="14"/>
        <v>0</v>
      </c>
      <c r="AI56" s="26">
        <f t="shared" si="15"/>
        <v>0</v>
      </c>
      <c r="AJ56" s="26">
        <f t="shared" si="16"/>
        <v>0</v>
      </c>
      <c r="AK56" s="26">
        <f t="shared" si="17"/>
        <v>0</v>
      </c>
      <c r="AL56" s="26">
        <f t="shared" si="18"/>
        <v>0</v>
      </c>
      <c r="AM56" s="26">
        <f t="shared" si="19"/>
        <v>0</v>
      </c>
    </row>
    <row r="57" spans="1:39" x14ac:dyDescent="0.3">
      <c r="A57" s="5">
        <f t="shared" si="28"/>
        <v>48</v>
      </c>
      <c r="B57">
        <v>19.917412399215106</v>
      </c>
      <c r="C57" s="6">
        <f t="shared" si="0"/>
        <v>47</v>
      </c>
      <c r="D57" s="7">
        <f t="shared" si="20"/>
        <v>5.299999999999986E-2</v>
      </c>
      <c r="E57" s="8">
        <f t="shared" si="1"/>
        <v>321141.9412210618</v>
      </c>
      <c r="F57" s="8">
        <f t="shared" si="21"/>
        <v>333987.61886990443</v>
      </c>
      <c r="G57" s="8">
        <f t="shared" si="2"/>
        <v>1000</v>
      </c>
      <c r="H57" s="8">
        <f t="shared" si="34"/>
        <v>245578.19853183327</v>
      </c>
      <c r="I57" s="15">
        <f t="shared" si="22"/>
        <v>50.207325126199997</v>
      </c>
      <c r="J57" s="15">
        <f t="shared" si="35"/>
        <v>16818.832293852851</v>
      </c>
      <c r="K57" s="19"/>
      <c r="L57" s="8">
        <f t="shared" si="5"/>
        <v>5000</v>
      </c>
      <c r="M57" s="8">
        <f t="shared" si="36"/>
        <v>240000</v>
      </c>
      <c r="N57" s="15">
        <f t="shared" si="23"/>
        <v>251.03662563099999</v>
      </c>
      <c r="O57" s="14">
        <f t="shared" si="37"/>
        <v>16556.574876213715</v>
      </c>
      <c r="P57" s="8">
        <f t="shared" si="24"/>
        <v>329764.12972803239</v>
      </c>
      <c r="Q57" s="13">
        <f t="shared" si="29"/>
        <v>47</v>
      </c>
      <c r="R57" s="10">
        <v>19.917412399215106</v>
      </c>
      <c r="S57" s="12">
        <f t="shared" si="32"/>
        <v>5.299999999999986E-2</v>
      </c>
      <c r="T57" s="11">
        <f t="shared" si="25"/>
        <v>321141.9412210618</v>
      </c>
      <c r="U57" s="11">
        <f t="shared" si="38"/>
        <v>333987.61886990443</v>
      </c>
      <c r="V57" s="11">
        <f t="shared" si="26"/>
        <v>1000</v>
      </c>
      <c r="W57" s="11">
        <f t="shared" si="27"/>
        <v>245578.19853183327</v>
      </c>
      <c r="X57" s="10">
        <f t="shared" si="8"/>
        <v>50.207325126199997</v>
      </c>
      <c r="Y57" s="10">
        <f t="shared" si="39"/>
        <v>16818.832293852851</v>
      </c>
      <c r="AA57" s="11">
        <f t="shared" si="9"/>
        <v>5000</v>
      </c>
      <c r="AB57" s="11">
        <f t="shared" si="40"/>
        <v>240000</v>
      </c>
      <c r="AC57" s="24"/>
      <c r="AD57" s="26">
        <f t="shared" si="10"/>
        <v>-5000</v>
      </c>
      <c r="AE57" s="26">
        <f t="shared" si="11"/>
        <v>-5000</v>
      </c>
      <c r="AF57" s="26">
        <f t="shared" si="12"/>
        <v>-1000</v>
      </c>
      <c r="AG57" s="26">
        <f t="shared" si="13"/>
        <v>0</v>
      </c>
      <c r="AH57" s="26">
        <f t="shared" si="14"/>
        <v>0</v>
      </c>
      <c r="AI57" s="26">
        <f t="shared" si="15"/>
        <v>0</v>
      </c>
      <c r="AJ57" s="26">
        <f t="shared" si="16"/>
        <v>0</v>
      </c>
      <c r="AK57" s="26">
        <f t="shared" si="17"/>
        <v>0</v>
      </c>
      <c r="AL57" s="26">
        <f t="shared" si="18"/>
        <v>0</v>
      </c>
      <c r="AM57" s="26">
        <f t="shared" si="19"/>
        <v>0</v>
      </c>
    </row>
    <row r="58" spans="1:39" x14ac:dyDescent="0.3">
      <c r="A58" s="5">
        <f t="shared" si="28"/>
        <v>49</v>
      </c>
      <c r="B58">
        <v>19.558898976029234</v>
      </c>
      <c r="C58" s="6">
        <f t="shared" si="0"/>
        <v>48</v>
      </c>
      <c r="D58" s="7">
        <f t="shared" si="20"/>
        <v>-1.8000000000000026E-2</v>
      </c>
      <c r="E58" s="8">
        <f t="shared" si="1"/>
        <v>330218.71548632527</v>
      </c>
      <c r="F58" s="8">
        <f t="shared" si="21"/>
        <v>328957.84173024615</v>
      </c>
      <c r="G58" s="8">
        <f t="shared" si="2"/>
        <v>6260.8737560791196</v>
      </c>
      <c r="H58" s="8">
        <f t="shared" si="34"/>
        <v>251839.07228791239</v>
      </c>
      <c r="I58" s="15">
        <f t="shared" si="22"/>
        <v>320.10358884476307</v>
      </c>
      <c r="J58" s="15">
        <f t="shared" si="35"/>
        <v>17138.935882697613</v>
      </c>
      <c r="K58" s="19"/>
      <c r="L58" s="8">
        <f t="shared" si="5"/>
        <v>5000</v>
      </c>
      <c r="M58" s="8">
        <f t="shared" si="36"/>
        <v>245000</v>
      </c>
      <c r="N58" s="15">
        <f t="shared" si="23"/>
        <v>255.63811164052953</v>
      </c>
      <c r="O58" s="14">
        <f t="shared" si="37"/>
        <v>16812.212987854244</v>
      </c>
      <c r="P58" s="8">
        <f t="shared" si="24"/>
        <v>328828.37539292773</v>
      </c>
      <c r="Q58" s="13">
        <f t="shared" si="29"/>
        <v>48</v>
      </c>
      <c r="R58" s="10">
        <v>19.558898976029234</v>
      </c>
      <c r="S58" s="12">
        <f t="shared" si="32"/>
        <v>-1.8000000000000026E-2</v>
      </c>
      <c r="T58" s="11">
        <f t="shared" si="25"/>
        <v>330218.71548632527</v>
      </c>
      <c r="U58" s="11">
        <f t="shared" si="38"/>
        <v>328957.84173024615</v>
      </c>
      <c r="V58" s="11">
        <f t="shared" si="26"/>
        <v>6260.8737560791196</v>
      </c>
      <c r="W58" s="11">
        <f t="shared" si="27"/>
        <v>251839.07228791239</v>
      </c>
      <c r="X58" s="10">
        <f t="shared" si="8"/>
        <v>320.10358884476307</v>
      </c>
      <c r="Y58" s="10">
        <f t="shared" si="39"/>
        <v>17138.935882697613</v>
      </c>
      <c r="AA58" s="11">
        <f t="shared" si="9"/>
        <v>5000</v>
      </c>
      <c r="AB58" s="11">
        <f t="shared" si="40"/>
        <v>245000</v>
      </c>
      <c r="AC58" s="24"/>
      <c r="AD58" s="26">
        <f t="shared" si="10"/>
        <v>-5000</v>
      </c>
      <c r="AE58" s="26">
        <f t="shared" si="11"/>
        <v>-5000</v>
      </c>
      <c r="AF58" s="26">
        <f t="shared" si="12"/>
        <v>-6260.8737560791196</v>
      </c>
      <c r="AG58" s="26">
        <f t="shared" si="13"/>
        <v>0</v>
      </c>
      <c r="AH58" s="26">
        <f t="shared" si="14"/>
        <v>0</v>
      </c>
      <c r="AI58" s="26">
        <f t="shared" si="15"/>
        <v>0</v>
      </c>
      <c r="AJ58" s="26">
        <f t="shared" si="16"/>
        <v>0</v>
      </c>
      <c r="AK58" s="26">
        <f t="shared" si="17"/>
        <v>0</v>
      </c>
      <c r="AL58" s="26">
        <f t="shared" si="18"/>
        <v>0</v>
      </c>
      <c r="AM58" s="26">
        <f t="shared" si="19"/>
        <v>0</v>
      </c>
    </row>
    <row r="59" spans="1:39" x14ac:dyDescent="0.3">
      <c r="A59" s="5">
        <f t="shared" si="28"/>
        <v>50</v>
      </c>
      <c r="B59">
        <v>19.715370167837467</v>
      </c>
      <c r="C59" s="6">
        <f t="shared" si="0"/>
        <v>49</v>
      </c>
      <c r="D59" s="7">
        <f t="shared" si="20"/>
        <v>7.9999999999999603E-3</v>
      </c>
      <c r="E59" s="8">
        <f t="shared" si="1"/>
        <v>339408.94942990429</v>
      </c>
      <c r="F59" s="8">
        <f t="shared" si="21"/>
        <v>337900.46521021589</v>
      </c>
      <c r="G59" s="8">
        <f t="shared" si="2"/>
        <v>6508.4842196883983</v>
      </c>
      <c r="H59" s="8">
        <f t="shared" si="34"/>
        <v>258347.55650760079</v>
      </c>
      <c r="I59" s="15">
        <f t="shared" si="22"/>
        <v>330.12234435780312</v>
      </c>
      <c r="J59" s="15">
        <f t="shared" si="35"/>
        <v>17469.058227055415</v>
      </c>
      <c r="K59" s="19"/>
      <c r="L59" s="8">
        <f t="shared" si="5"/>
        <v>5000</v>
      </c>
      <c r="M59" s="8">
        <f t="shared" si="36"/>
        <v>250000</v>
      </c>
      <c r="N59" s="15">
        <f t="shared" si="23"/>
        <v>253.60923773862058</v>
      </c>
      <c r="O59" s="14">
        <f t="shared" si="37"/>
        <v>17065.822225592863</v>
      </c>
      <c r="P59" s="8">
        <f t="shared" si="24"/>
        <v>336459.00239607116</v>
      </c>
      <c r="Q59" s="13">
        <f t="shared" si="29"/>
        <v>49</v>
      </c>
      <c r="R59" s="10">
        <v>19.715370167837467</v>
      </c>
      <c r="S59" s="12">
        <f t="shared" si="32"/>
        <v>7.9999999999999603E-3</v>
      </c>
      <c r="T59" s="11">
        <f t="shared" si="25"/>
        <v>339408.94942990429</v>
      </c>
      <c r="U59" s="11">
        <f t="shared" si="38"/>
        <v>337900.46521021589</v>
      </c>
      <c r="V59" s="11">
        <f t="shared" si="26"/>
        <v>6508.4842196883983</v>
      </c>
      <c r="W59" s="11">
        <f t="shared" si="27"/>
        <v>258347.55650760079</v>
      </c>
      <c r="X59" s="10">
        <f t="shared" si="8"/>
        <v>330.12234435780312</v>
      </c>
      <c r="Y59" s="10">
        <f t="shared" si="39"/>
        <v>17469.058227055415</v>
      </c>
      <c r="AA59" s="11">
        <f t="shared" si="9"/>
        <v>5000</v>
      </c>
      <c r="AB59" s="11">
        <f t="shared" si="40"/>
        <v>250000</v>
      </c>
      <c r="AC59" s="24"/>
      <c r="AD59" s="26">
        <f t="shared" si="10"/>
        <v>-5000</v>
      </c>
      <c r="AE59" s="26">
        <f t="shared" si="11"/>
        <v>-5000</v>
      </c>
      <c r="AF59" s="26">
        <f t="shared" si="12"/>
        <v>-6508.4842196883983</v>
      </c>
      <c r="AG59" s="26">
        <f t="shared" si="13"/>
        <v>0</v>
      </c>
      <c r="AH59" s="26">
        <f t="shared" si="14"/>
        <v>0</v>
      </c>
      <c r="AI59" s="26">
        <f t="shared" si="15"/>
        <v>0</v>
      </c>
      <c r="AJ59" s="26">
        <f t="shared" si="16"/>
        <v>0</v>
      </c>
      <c r="AK59" s="26">
        <f t="shared" si="17"/>
        <v>0</v>
      </c>
      <c r="AL59" s="26">
        <f t="shared" si="18"/>
        <v>0</v>
      </c>
      <c r="AM59" s="26">
        <f t="shared" si="19"/>
        <v>0</v>
      </c>
    </row>
    <row r="60" spans="1:39" x14ac:dyDescent="0.3">
      <c r="A60" s="5">
        <f t="shared" si="28"/>
        <v>51</v>
      </c>
      <c r="B60">
        <v>19.301347394312881</v>
      </c>
      <c r="C60" s="6">
        <f t="shared" si="0"/>
        <v>50</v>
      </c>
      <c r="D60" s="7">
        <f t="shared" si="20"/>
        <v>-2.0999999999999949E-2</v>
      </c>
      <c r="E60" s="8">
        <f t="shared" si="1"/>
        <v>348714.06129777821</v>
      </c>
      <c r="F60" s="8">
        <f t="shared" si="21"/>
        <v>337176.36149187631</v>
      </c>
      <c r="G60" s="8">
        <f t="shared" si="2"/>
        <v>15000</v>
      </c>
      <c r="H60" s="8">
        <f t="shared" si="34"/>
        <v>273347.55650760082</v>
      </c>
      <c r="I60" s="15">
        <f t="shared" si="22"/>
        <v>777.14781738085981</v>
      </c>
      <c r="J60" s="15">
        <f t="shared" si="35"/>
        <v>18246.206044436276</v>
      </c>
      <c r="K60" s="19"/>
      <c r="L60" s="8">
        <f t="shared" si="5"/>
        <v>5000</v>
      </c>
      <c r="M60" s="8">
        <f t="shared" si="36"/>
        <v>255000</v>
      </c>
      <c r="N60" s="15">
        <f t="shared" si="23"/>
        <v>259.0492724602866</v>
      </c>
      <c r="O60" s="14">
        <f t="shared" si="37"/>
        <v>17324.871498053151</v>
      </c>
      <c r="P60" s="8">
        <f t="shared" si="24"/>
        <v>334393.36334575369</v>
      </c>
      <c r="Q60" s="13">
        <f t="shared" si="29"/>
        <v>50</v>
      </c>
      <c r="R60" s="10">
        <v>19.301347394312881</v>
      </c>
      <c r="S60" s="12">
        <f t="shared" si="32"/>
        <v>-2.0999999999999949E-2</v>
      </c>
      <c r="T60" s="11">
        <f t="shared" si="25"/>
        <v>348714.06129777821</v>
      </c>
      <c r="U60" s="11">
        <f t="shared" si="38"/>
        <v>337176.36149187631</v>
      </c>
      <c r="V60" s="11">
        <f t="shared" si="26"/>
        <v>15000</v>
      </c>
      <c r="W60" s="11">
        <f t="shared" si="27"/>
        <v>273347.55650760082</v>
      </c>
      <c r="X60" s="10">
        <f t="shared" si="8"/>
        <v>777.14781738085981</v>
      </c>
      <c r="Y60" s="10">
        <f t="shared" si="39"/>
        <v>18246.206044436276</v>
      </c>
      <c r="AA60" s="11">
        <f t="shared" si="9"/>
        <v>5000</v>
      </c>
      <c r="AB60" s="11">
        <f t="shared" si="40"/>
        <v>255000</v>
      </c>
      <c r="AC60" s="24"/>
      <c r="AD60" s="26">
        <f t="shared" si="10"/>
        <v>-5000</v>
      </c>
      <c r="AE60" s="26">
        <f t="shared" si="11"/>
        <v>-5000</v>
      </c>
      <c r="AF60" s="26">
        <f t="shared" si="12"/>
        <v>-15000</v>
      </c>
      <c r="AG60" s="26">
        <f t="shared" si="13"/>
        <v>0</v>
      </c>
      <c r="AH60" s="26">
        <f t="shared" si="14"/>
        <v>0</v>
      </c>
      <c r="AI60" s="26">
        <f t="shared" si="15"/>
        <v>0</v>
      </c>
      <c r="AJ60" s="26">
        <f t="shared" si="16"/>
        <v>0</v>
      </c>
      <c r="AK60" s="26">
        <f t="shared" si="17"/>
        <v>0</v>
      </c>
      <c r="AL60" s="26">
        <f t="shared" si="18"/>
        <v>0</v>
      </c>
      <c r="AM60" s="26">
        <f t="shared" si="19"/>
        <v>0</v>
      </c>
    </row>
    <row r="61" spans="1:39" x14ac:dyDescent="0.3">
      <c r="A61" s="5">
        <f t="shared" si="28"/>
        <v>52</v>
      </c>
      <c r="B61">
        <v>18.509992151146051</v>
      </c>
      <c r="C61" s="6">
        <f t="shared" si="0"/>
        <v>51</v>
      </c>
      <c r="D61" s="7">
        <f t="shared" si="20"/>
        <v>-4.1000000000000099E-2</v>
      </c>
      <c r="E61" s="8">
        <f t="shared" si="1"/>
        <v>358135.48706400028</v>
      </c>
      <c r="F61" s="8">
        <f t="shared" si="21"/>
        <v>337737.1306707093</v>
      </c>
      <c r="G61" s="8">
        <f t="shared" si="2"/>
        <v>15000</v>
      </c>
      <c r="H61" s="8">
        <f t="shared" si="34"/>
        <v>288347.55650760082</v>
      </c>
      <c r="I61" s="15">
        <f t="shared" si="22"/>
        <v>810.37311509995811</v>
      </c>
      <c r="J61" s="15">
        <f t="shared" si="35"/>
        <v>19056.579159536235</v>
      </c>
      <c r="K61" s="19"/>
      <c r="L61" s="8">
        <f t="shared" si="5"/>
        <v>5000</v>
      </c>
      <c r="M61" s="8">
        <f t="shared" si="36"/>
        <v>260000</v>
      </c>
      <c r="N61" s="15">
        <f t="shared" si="23"/>
        <v>270.12437169998606</v>
      </c>
      <c r="O61" s="14">
        <f t="shared" si="37"/>
        <v>17594.995869753137</v>
      </c>
      <c r="P61" s="8">
        <f t="shared" si="24"/>
        <v>325683.23544857773</v>
      </c>
      <c r="Q61" s="13">
        <f t="shared" si="29"/>
        <v>51</v>
      </c>
      <c r="R61" s="10">
        <v>18.509992151146051</v>
      </c>
      <c r="S61" s="12">
        <f t="shared" si="32"/>
        <v>-4.1000000000000099E-2</v>
      </c>
      <c r="T61" s="11">
        <f t="shared" si="25"/>
        <v>358135.48706400028</v>
      </c>
      <c r="U61" s="11">
        <f t="shared" si="38"/>
        <v>337737.1306707093</v>
      </c>
      <c r="V61" s="11">
        <f t="shared" si="26"/>
        <v>15000</v>
      </c>
      <c r="W61" s="11">
        <f t="shared" si="27"/>
        <v>288347.55650760082</v>
      </c>
      <c r="X61" s="10">
        <f t="shared" si="8"/>
        <v>810.37311509995811</v>
      </c>
      <c r="Y61" s="10">
        <f t="shared" si="39"/>
        <v>19056.579159536235</v>
      </c>
      <c r="AA61" s="11">
        <f t="shared" si="9"/>
        <v>5000</v>
      </c>
      <c r="AB61" s="11">
        <f t="shared" si="40"/>
        <v>260000</v>
      </c>
      <c r="AC61" s="24"/>
      <c r="AD61" s="26">
        <f t="shared" si="10"/>
        <v>-5000</v>
      </c>
      <c r="AE61" s="26">
        <f t="shared" si="11"/>
        <v>-5000</v>
      </c>
      <c r="AF61" s="26">
        <f t="shared" si="12"/>
        <v>-15000</v>
      </c>
      <c r="AG61" s="26">
        <f t="shared" si="13"/>
        <v>0</v>
      </c>
      <c r="AH61" s="26">
        <f t="shared" si="14"/>
        <v>0</v>
      </c>
      <c r="AI61" s="26">
        <f t="shared" si="15"/>
        <v>0</v>
      </c>
      <c r="AJ61" s="26">
        <f t="shared" si="16"/>
        <v>0</v>
      </c>
      <c r="AK61" s="26">
        <f t="shared" si="17"/>
        <v>0</v>
      </c>
      <c r="AL61" s="26">
        <f t="shared" si="18"/>
        <v>0</v>
      </c>
      <c r="AM61" s="26">
        <f t="shared" si="19"/>
        <v>0</v>
      </c>
    </row>
    <row r="62" spans="1:39" x14ac:dyDescent="0.3">
      <c r="A62" s="5">
        <f t="shared" si="28"/>
        <v>53</v>
      </c>
      <c r="B62">
        <v>18.93572197062241</v>
      </c>
      <c r="C62" s="6">
        <f t="shared" si="0"/>
        <v>52</v>
      </c>
      <c r="D62" s="7">
        <f t="shared" si="20"/>
        <v>2.3000000000000003E-2</v>
      </c>
      <c r="E62" s="8">
        <f t="shared" si="1"/>
        <v>367674.68065230036</v>
      </c>
      <c r="F62" s="8">
        <f t="shared" si="21"/>
        <v>360850.08467613556</v>
      </c>
      <c r="G62" s="8">
        <f t="shared" si="2"/>
        <v>11824.595976164797</v>
      </c>
      <c r="H62" s="8">
        <f t="shared" si="34"/>
        <v>300172.15248376562</v>
      </c>
      <c r="I62" s="15">
        <f t="shared" si="22"/>
        <v>624.459737764946</v>
      </c>
      <c r="J62" s="15">
        <f t="shared" si="35"/>
        <v>19681.03889730118</v>
      </c>
      <c r="K62" s="19"/>
      <c r="L62" s="8">
        <f t="shared" si="5"/>
        <v>5000</v>
      </c>
      <c r="M62" s="8">
        <f t="shared" si="36"/>
        <v>265000</v>
      </c>
      <c r="N62" s="15">
        <f t="shared" si="23"/>
        <v>264.0511942326354</v>
      </c>
      <c r="O62" s="14">
        <f t="shared" si="37"/>
        <v>17859.04706398577</v>
      </c>
      <c r="P62" s="8">
        <f t="shared" si="24"/>
        <v>338173.94986389502</v>
      </c>
      <c r="Q62" s="13">
        <f t="shared" si="29"/>
        <v>52</v>
      </c>
      <c r="R62" s="10">
        <v>18.93572197062241</v>
      </c>
      <c r="S62" s="12">
        <f t="shared" si="32"/>
        <v>2.3000000000000003E-2</v>
      </c>
      <c r="T62" s="11">
        <f t="shared" si="25"/>
        <v>367674.68065230036</v>
      </c>
      <c r="U62" s="11">
        <f t="shared" si="38"/>
        <v>360850.08467613556</v>
      </c>
      <c r="V62" s="11">
        <f t="shared" si="26"/>
        <v>11824.595976164797</v>
      </c>
      <c r="W62" s="11">
        <f t="shared" si="27"/>
        <v>300172.15248376562</v>
      </c>
      <c r="X62" s="10">
        <f t="shared" si="8"/>
        <v>624.459737764946</v>
      </c>
      <c r="Y62" s="10">
        <f t="shared" si="39"/>
        <v>19681.03889730118</v>
      </c>
      <c r="AA62" s="11">
        <f t="shared" si="9"/>
        <v>5000</v>
      </c>
      <c r="AB62" s="11">
        <f t="shared" si="40"/>
        <v>265000</v>
      </c>
      <c r="AC62" s="24"/>
      <c r="AD62" s="26">
        <f t="shared" si="10"/>
        <v>-5000</v>
      </c>
      <c r="AE62" s="26">
        <f t="shared" si="11"/>
        <v>-5000</v>
      </c>
      <c r="AF62" s="26">
        <f t="shared" si="12"/>
        <v>-11824.595976164797</v>
      </c>
      <c r="AG62" s="26">
        <f t="shared" si="13"/>
        <v>0</v>
      </c>
      <c r="AH62" s="26">
        <f t="shared" si="14"/>
        <v>0</v>
      </c>
      <c r="AI62" s="26">
        <f t="shared" si="15"/>
        <v>0</v>
      </c>
      <c r="AJ62" s="26">
        <f t="shared" si="16"/>
        <v>0</v>
      </c>
      <c r="AK62" s="26">
        <f t="shared" si="17"/>
        <v>0</v>
      </c>
      <c r="AL62" s="26">
        <f t="shared" si="18"/>
        <v>0</v>
      </c>
      <c r="AM62" s="26">
        <f t="shared" si="19"/>
        <v>0</v>
      </c>
    </row>
    <row r="63" spans="1:39" x14ac:dyDescent="0.3">
      <c r="A63" s="5">
        <f t="shared" si="28"/>
        <v>54</v>
      </c>
      <c r="B63">
        <v>19.617407961564819</v>
      </c>
      <c r="C63" s="6">
        <f t="shared" si="0"/>
        <v>53</v>
      </c>
      <c r="D63" s="7">
        <f t="shared" si="20"/>
        <v>3.6000000000000115E-2</v>
      </c>
      <c r="E63" s="8">
        <f t="shared" si="1"/>
        <v>377333.11416045396</v>
      </c>
      <c r="F63" s="8">
        <f t="shared" si="21"/>
        <v>386090.96915578318</v>
      </c>
      <c r="G63" s="8">
        <f t="shared" si="2"/>
        <v>1000</v>
      </c>
      <c r="H63" s="8">
        <f t="shared" si="34"/>
        <v>301172.15248376562</v>
      </c>
      <c r="I63" s="15">
        <f t="shared" si="22"/>
        <v>50.975134021744282</v>
      </c>
      <c r="J63" s="15">
        <f t="shared" si="35"/>
        <v>19732.014031322924</v>
      </c>
      <c r="K63" s="19"/>
      <c r="L63" s="8">
        <f t="shared" si="5"/>
        <v>5000</v>
      </c>
      <c r="M63" s="8">
        <f t="shared" si="36"/>
        <v>270000</v>
      </c>
      <c r="N63" s="15">
        <f t="shared" si="23"/>
        <v>254.87567010872144</v>
      </c>
      <c r="O63" s="14">
        <f t="shared" si="37"/>
        <v>18113.922734094493</v>
      </c>
      <c r="P63" s="8">
        <f t="shared" si="24"/>
        <v>355348.21205899527</v>
      </c>
      <c r="Q63" s="13">
        <f t="shared" si="29"/>
        <v>53</v>
      </c>
      <c r="R63" s="10">
        <v>19.617407961564819</v>
      </c>
      <c r="S63" s="12">
        <f t="shared" si="32"/>
        <v>3.6000000000000115E-2</v>
      </c>
      <c r="T63" s="11">
        <f t="shared" si="25"/>
        <v>377333.11416045396</v>
      </c>
      <c r="U63" s="11">
        <f t="shared" si="38"/>
        <v>386090.96915578318</v>
      </c>
      <c r="V63" s="11">
        <f t="shared" si="26"/>
        <v>1000</v>
      </c>
      <c r="W63" s="11">
        <f t="shared" si="27"/>
        <v>301172.15248376562</v>
      </c>
      <c r="X63" s="10">
        <f t="shared" si="8"/>
        <v>50.975134021744282</v>
      </c>
      <c r="Y63" s="10">
        <f t="shared" si="39"/>
        <v>19732.014031322924</v>
      </c>
      <c r="AA63" s="11">
        <f t="shared" si="9"/>
        <v>5000</v>
      </c>
      <c r="AB63" s="11">
        <f t="shared" si="40"/>
        <v>270000</v>
      </c>
      <c r="AC63" s="24"/>
      <c r="AD63" s="26">
        <f t="shared" si="10"/>
        <v>-5000</v>
      </c>
      <c r="AE63" s="26">
        <f t="shared" si="11"/>
        <v>-5000</v>
      </c>
      <c r="AF63" s="26">
        <f t="shared" si="12"/>
        <v>-1000</v>
      </c>
      <c r="AG63" s="26">
        <f t="shared" si="13"/>
        <v>0</v>
      </c>
      <c r="AH63" s="26">
        <f t="shared" si="14"/>
        <v>0</v>
      </c>
      <c r="AI63" s="26">
        <f t="shared" si="15"/>
        <v>0</v>
      </c>
      <c r="AJ63" s="26">
        <f t="shared" si="16"/>
        <v>0</v>
      </c>
      <c r="AK63" s="26">
        <f t="shared" si="17"/>
        <v>0</v>
      </c>
      <c r="AL63" s="26">
        <f t="shared" si="18"/>
        <v>0</v>
      </c>
      <c r="AM63" s="26">
        <f t="shared" si="19"/>
        <v>0</v>
      </c>
    </row>
    <row r="64" spans="1:39" x14ac:dyDescent="0.3">
      <c r="A64" s="5">
        <f t="shared" si="28"/>
        <v>55</v>
      </c>
      <c r="B64">
        <v>19.95090389691142</v>
      </c>
      <c r="C64" s="6">
        <f t="shared" si="0"/>
        <v>54</v>
      </c>
      <c r="D64" s="7">
        <f t="shared" si="20"/>
        <v>1.699999999999996E-2</v>
      </c>
      <c r="E64" s="8">
        <f t="shared" si="1"/>
        <v>387112.27808745962</v>
      </c>
      <c r="F64" s="8">
        <f t="shared" si="21"/>
        <v>393671.51563143148</v>
      </c>
      <c r="G64" s="8">
        <f t="shared" si="2"/>
        <v>1000</v>
      </c>
      <c r="H64" s="8">
        <f t="shared" si="34"/>
        <v>302172.15248376562</v>
      </c>
      <c r="I64" s="15">
        <f t="shared" si="22"/>
        <v>50.123042302600084</v>
      </c>
      <c r="J64" s="15">
        <f t="shared" si="35"/>
        <v>19782.137073625523</v>
      </c>
      <c r="K64" s="19"/>
      <c r="L64" s="8">
        <f t="shared" si="5"/>
        <v>5000</v>
      </c>
      <c r="M64" s="8">
        <f t="shared" si="36"/>
        <v>275000</v>
      </c>
      <c r="N64" s="15">
        <f t="shared" si="23"/>
        <v>250.61521151300042</v>
      </c>
      <c r="O64" s="14">
        <f t="shared" si="37"/>
        <v>18364.537945607492</v>
      </c>
      <c r="P64" s="8">
        <f t="shared" si="24"/>
        <v>366389.13166399812</v>
      </c>
      <c r="Q64" s="13">
        <f t="shared" si="29"/>
        <v>54</v>
      </c>
      <c r="R64" s="10">
        <v>19.95090389691142</v>
      </c>
      <c r="S64" s="12">
        <f t="shared" si="32"/>
        <v>1.699999999999996E-2</v>
      </c>
      <c r="T64" s="11">
        <f t="shared" si="25"/>
        <v>387112.27808745962</v>
      </c>
      <c r="U64" s="11">
        <f t="shared" si="38"/>
        <v>393671.51563143148</v>
      </c>
      <c r="V64" s="11">
        <f t="shared" si="26"/>
        <v>1000</v>
      </c>
      <c r="W64" s="11">
        <f t="shared" si="27"/>
        <v>302172.15248376562</v>
      </c>
      <c r="X64" s="10">
        <f t="shared" si="8"/>
        <v>50.123042302600084</v>
      </c>
      <c r="Y64" s="10">
        <f t="shared" si="39"/>
        <v>19782.137073625523</v>
      </c>
      <c r="AA64" s="11">
        <f t="shared" si="9"/>
        <v>5000</v>
      </c>
      <c r="AB64" s="11">
        <f t="shared" si="40"/>
        <v>275000</v>
      </c>
      <c r="AC64" s="24"/>
      <c r="AD64" s="26">
        <f t="shared" si="10"/>
        <v>-5000</v>
      </c>
      <c r="AE64" s="26">
        <f t="shared" si="11"/>
        <v>-5000</v>
      </c>
      <c r="AF64" s="26">
        <f t="shared" si="12"/>
        <v>-1000</v>
      </c>
      <c r="AG64" s="26">
        <f t="shared" si="13"/>
        <v>0</v>
      </c>
      <c r="AH64" s="26">
        <f t="shared" si="14"/>
        <v>0</v>
      </c>
      <c r="AI64" s="26">
        <f t="shared" si="15"/>
        <v>0</v>
      </c>
      <c r="AJ64" s="26">
        <f t="shared" si="16"/>
        <v>0</v>
      </c>
      <c r="AK64" s="26">
        <f t="shared" si="17"/>
        <v>0</v>
      </c>
      <c r="AL64" s="26">
        <f t="shared" si="18"/>
        <v>0</v>
      </c>
      <c r="AM64" s="26">
        <f t="shared" si="19"/>
        <v>0</v>
      </c>
    </row>
    <row r="65" spans="1:39" x14ac:dyDescent="0.3">
      <c r="A65" s="5">
        <f t="shared" si="28"/>
        <v>56</v>
      </c>
      <c r="B65">
        <v>19.591787626767015</v>
      </c>
      <c r="C65" s="6">
        <f t="shared" si="0"/>
        <v>55</v>
      </c>
      <c r="D65" s="7">
        <f t="shared" si="20"/>
        <v>-1.7999999999999964E-2</v>
      </c>
      <c r="E65" s="8">
        <f t="shared" si="1"/>
        <v>397013.68156355288</v>
      </c>
      <c r="F65" s="8">
        <f t="shared" si="21"/>
        <v>387567.42835006572</v>
      </c>
      <c r="G65" s="8">
        <f t="shared" si="2"/>
        <v>14446.253213487158</v>
      </c>
      <c r="H65" s="8">
        <f t="shared" si="34"/>
        <v>316618.40569725278</v>
      </c>
      <c r="I65" s="15">
        <f t="shared" si="22"/>
        <v>737.36268934184238</v>
      </c>
      <c r="J65" s="15">
        <f t="shared" si="35"/>
        <v>20519.499762967367</v>
      </c>
      <c r="K65" s="19"/>
      <c r="L65" s="8">
        <f t="shared" si="5"/>
        <v>5000</v>
      </c>
      <c r="M65" s="8">
        <f t="shared" si="36"/>
        <v>280000</v>
      </c>
      <c r="N65" s="15">
        <f t="shared" si="23"/>
        <v>255.20897302749535</v>
      </c>
      <c r="O65" s="14">
        <f t="shared" si="37"/>
        <v>18619.746918634988</v>
      </c>
      <c r="P65" s="8">
        <f t="shared" si="24"/>
        <v>364794.12729404622</v>
      </c>
      <c r="Q65" s="13">
        <f t="shared" si="29"/>
        <v>55</v>
      </c>
      <c r="R65" s="10">
        <v>19.591787626767015</v>
      </c>
      <c r="S65" s="12">
        <f t="shared" si="32"/>
        <v>-1.7999999999999964E-2</v>
      </c>
      <c r="T65" s="11">
        <f t="shared" si="25"/>
        <v>397013.68156355288</v>
      </c>
      <c r="U65" s="11">
        <f t="shared" si="38"/>
        <v>387567.42835006572</v>
      </c>
      <c r="V65" s="11">
        <f t="shared" si="26"/>
        <v>14446.253213487158</v>
      </c>
      <c r="W65" s="11">
        <f t="shared" si="27"/>
        <v>316618.40569725278</v>
      </c>
      <c r="X65" s="10">
        <f t="shared" si="8"/>
        <v>737.36268934184238</v>
      </c>
      <c r="Y65" s="10">
        <f t="shared" si="39"/>
        <v>20519.499762967367</v>
      </c>
      <c r="AA65" s="11">
        <f t="shared" si="9"/>
        <v>5000</v>
      </c>
      <c r="AB65" s="11">
        <f t="shared" si="40"/>
        <v>280000</v>
      </c>
      <c r="AC65" s="24"/>
      <c r="AD65" s="26">
        <f t="shared" si="10"/>
        <v>-5000</v>
      </c>
      <c r="AE65" s="26">
        <f t="shared" si="11"/>
        <v>-5000</v>
      </c>
      <c r="AF65" s="26">
        <f t="shared" si="12"/>
        <v>-14446.253213487158</v>
      </c>
      <c r="AG65" s="26">
        <f t="shared" si="13"/>
        <v>0</v>
      </c>
      <c r="AH65" s="26">
        <f t="shared" si="14"/>
        <v>0</v>
      </c>
      <c r="AI65" s="26">
        <f t="shared" si="15"/>
        <v>0</v>
      </c>
      <c r="AJ65" s="26">
        <f t="shared" si="16"/>
        <v>0</v>
      </c>
      <c r="AK65" s="26">
        <f t="shared" si="17"/>
        <v>0</v>
      </c>
      <c r="AL65" s="26">
        <f t="shared" si="18"/>
        <v>0</v>
      </c>
      <c r="AM65" s="26">
        <f t="shared" si="19"/>
        <v>0</v>
      </c>
    </row>
    <row r="66" spans="1:39" x14ac:dyDescent="0.3">
      <c r="A66" s="5">
        <f t="shared" si="28"/>
        <v>57</v>
      </c>
      <c r="B66">
        <v>20.884845610133638</v>
      </c>
      <c r="C66" s="6">
        <f t="shared" si="0"/>
        <v>56</v>
      </c>
      <c r="D66" s="7">
        <f t="shared" si="20"/>
        <v>6.5999999999999989E-2</v>
      </c>
      <c r="E66" s="8">
        <f t="shared" si="1"/>
        <v>407038.85258309724</v>
      </c>
      <c r="F66" s="8">
        <f t="shared" si="21"/>
        <v>428546.58454674738</v>
      </c>
      <c r="G66" s="8">
        <f t="shared" si="2"/>
        <v>1000</v>
      </c>
      <c r="H66" s="8">
        <f t="shared" si="34"/>
        <v>317618.40569725278</v>
      </c>
      <c r="I66" s="15">
        <f t="shared" si="22"/>
        <v>47.881608447935335</v>
      </c>
      <c r="J66" s="15">
        <f t="shared" si="35"/>
        <v>20567.381371415304</v>
      </c>
      <c r="K66" s="19"/>
      <c r="L66" s="8">
        <f t="shared" si="5"/>
        <v>5000</v>
      </c>
      <c r="M66" s="8">
        <f t="shared" si="36"/>
        <v>285000</v>
      </c>
      <c r="N66" s="15">
        <f t="shared" si="23"/>
        <v>239.40804223967666</v>
      </c>
      <c r="O66" s="14">
        <f t="shared" si="37"/>
        <v>18859.154960874665</v>
      </c>
      <c r="P66" s="8">
        <f t="shared" si="24"/>
        <v>393870.53969545325</v>
      </c>
      <c r="Q66" s="13">
        <f t="shared" si="29"/>
        <v>56</v>
      </c>
      <c r="R66" s="10">
        <v>20.884845610133638</v>
      </c>
      <c r="S66" s="12">
        <f t="shared" si="32"/>
        <v>6.5999999999999989E-2</v>
      </c>
      <c r="T66" s="11">
        <f t="shared" si="25"/>
        <v>407038.85258309724</v>
      </c>
      <c r="U66" s="11">
        <f t="shared" si="38"/>
        <v>428546.58454674738</v>
      </c>
      <c r="V66" s="11">
        <f t="shared" si="26"/>
        <v>1000</v>
      </c>
      <c r="W66" s="11">
        <f t="shared" si="27"/>
        <v>317618.40569725278</v>
      </c>
      <c r="X66" s="10">
        <f t="shared" si="8"/>
        <v>47.881608447935335</v>
      </c>
      <c r="Y66" s="10">
        <f t="shared" si="39"/>
        <v>20567.381371415304</v>
      </c>
      <c r="AA66" s="11">
        <f t="shared" si="9"/>
        <v>5000</v>
      </c>
      <c r="AB66" s="11">
        <f t="shared" si="40"/>
        <v>285000</v>
      </c>
      <c r="AC66" s="24"/>
      <c r="AD66" s="26">
        <f t="shared" si="10"/>
        <v>-5000</v>
      </c>
      <c r="AE66" s="26">
        <f t="shared" si="11"/>
        <v>-5000</v>
      </c>
      <c r="AF66" s="26">
        <f t="shared" si="12"/>
        <v>-1000</v>
      </c>
      <c r="AG66" s="26">
        <f t="shared" si="13"/>
        <v>0</v>
      </c>
      <c r="AH66" s="26">
        <f t="shared" si="14"/>
        <v>0</v>
      </c>
      <c r="AI66" s="26">
        <f t="shared" si="15"/>
        <v>0</v>
      </c>
      <c r="AJ66" s="26">
        <f t="shared" si="16"/>
        <v>0</v>
      </c>
      <c r="AK66" s="26">
        <f t="shared" si="17"/>
        <v>0</v>
      </c>
      <c r="AL66" s="26">
        <f t="shared" si="18"/>
        <v>0</v>
      </c>
      <c r="AM66" s="26">
        <f t="shared" si="19"/>
        <v>0</v>
      </c>
    </row>
    <row r="67" spans="1:39" x14ac:dyDescent="0.3">
      <c r="A67" s="5">
        <f t="shared" si="28"/>
        <v>58</v>
      </c>
      <c r="B67">
        <v>21.051924375014707</v>
      </c>
      <c r="C67" s="6">
        <f t="shared" si="0"/>
        <v>57</v>
      </c>
      <c r="D67" s="7">
        <f t="shared" si="20"/>
        <v>7.9999999999999828E-3</v>
      </c>
      <c r="E67" s="8">
        <f t="shared" si="1"/>
        <v>417189.33824038593</v>
      </c>
      <c r="F67" s="8">
        <f t="shared" si="21"/>
        <v>432982.95722312137</v>
      </c>
      <c r="G67" s="8">
        <f t="shared" si="2"/>
        <v>1000</v>
      </c>
      <c r="H67" s="8">
        <f t="shared" si="34"/>
        <v>318618.40569725278</v>
      </c>
      <c r="I67" s="15">
        <f t="shared" si="22"/>
        <v>47.501595682475532</v>
      </c>
      <c r="J67" s="15">
        <f t="shared" si="35"/>
        <v>20614.882967097779</v>
      </c>
      <c r="K67" s="19"/>
      <c r="L67" s="8">
        <f t="shared" si="5"/>
        <v>5000</v>
      </c>
      <c r="M67" s="8">
        <f t="shared" si="36"/>
        <v>290000</v>
      </c>
      <c r="N67" s="15">
        <f t="shared" si="23"/>
        <v>237.50797841237767</v>
      </c>
      <c r="O67" s="14">
        <f t="shared" si="37"/>
        <v>19096.662939287042</v>
      </c>
      <c r="P67" s="8">
        <f t="shared" si="24"/>
        <v>402021.50401301688</v>
      </c>
      <c r="Q67" s="13">
        <f t="shared" si="29"/>
        <v>57</v>
      </c>
      <c r="R67" s="10">
        <v>21.051924375014707</v>
      </c>
      <c r="S67" s="12">
        <f t="shared" si="32"/>
        <v>7.9999999999999828E-3</v>
      </c>
      <c r="T67" s="11">
        <f t="shared" si="25"/>
        <v>417189.33824038593</v>
      </c>
      <c r="U67" s="11">
        <f t="shared" si="38"/>
        <v>432982.95722312137</v>
      </c>
      <c r="V67" s="11">
        <f t="shared" si="26"/>
        <v>1000</v>
      </c>
      <c r="W67" s="11">
        <f t="shared" si="27"/>
        <v>318618.40569725278</v>
      </c>
      <c r="X67" s="10">
        <f t="shared" si="8"/>
        <v>47.501595682475532</v>
      </c>
      <c r="Y67" s="10">
        <f t="shared" si="39"/>
        <v>20614.882967097779</v>
      </c>
      <c r="AA67" s="11">
        <f t="shared" si="9"/>
        <v>5000</v>
      </c>
      <c r="AB67" s="11">
        <f t="shared" si="40"/>
        <v>290000</v>
      </c>
      <c r="AC67" s="24"/>
      <c r="AD67" s="26">
        <f t="shared" si="10"/>
        <v>-5000</v>
      </c>
      <c r="AE67" s="26">
        <f t="shared" si="11"/>
        <v>-5000</v>
      </c>
      <c r="AF67" s="26">
        <f t="shared" si="12"/>
        <v>-1000</v>
      </c>
      <c r="AG67" s="26">
        <f t="shared" si="13"/>
        <v>0</v>
      </c>
      <c r="AH67" s="26">
        <f t="shared" si="14"/>
        <v>0</v>
      </c>
      <c r="AI67" s="26">
        <f t="shared" si="15"/>
        <v>0</v>
      </c>
      <c r="AJ67" s="26">
        <f t="shared" si="16"/>
        <v>0</v>
      </c>
      <c r="AK67" s="26">
        <f t="shared" si="17"/>
        <v>0</v>
      </c>
      <c r="AL67" s="26">
        <f t="shared" si="18"/>
        <v>0</v>
      </c>
      <c r="AM67" s="26">
        <f t="shared" si="19"/>
        <v>0</v>
      </c>
    </row>
    <row r="68" spans="1:39" x14ac:dyDescent="0.3">
      <c r="A68" s="5">
        <f t="shared" si="28"/>
        <v>59</v>
      </c>
      <c r="B68">
        <v>20.399314719389249</v>
      </c>
      <c r="C68" s="6">
        <f t="shared" si="0"/>
        <v>58</v>
      </c>
      <c r="D68" s="7">
        <f t="shared" si="20"/>
        <v>-3.1000000000000093E-2</v>
      </c>
      <c r="E68" s="8">
        <f t="shared" si="1"/>
        <v>427466.70496839093</v>
      </c>
      <c r="F68" s="8">
        <f t="shared" si="21"/>
        <v>420529.48554920452</v>
      </c>
      <c r="G68" s="8">
        <f t="shared" si="2"/>
        <v>11937.219419186411</v>
      </c>
      <c r="H68" s="8">
        <f t="shared" si="34"/>
        <v>330555.62511643919</v>
      </c>
      <c r="I68" s="15">
        <f t="shared" si="22"/>
        <v>585.17747205695389</v>
      </c>
      <c r="J68" s="15">
        <f t="shared" si="35"/>
        <v>21200.060439154735</v>
      </c>
      <c r="K68" s="19"/>
      <c r="L68" s="8">
        <f t="shared" si="5"/>
        <v>5000</v>
      </c>
      <c r="M68" s="8">
        <f t="shared" si="36"/>
        <v>295000</v>
      </c>
      <c r="N68" s="15">
        <f t="shared" si="23"/>
        <v>245.10627287139079</v>
      </c>
      <c r="O68" s="14">
        <f t="shared" si="37"/>
        <v>19341.769212158433</v>
      </c>
      <c r="P68" s="8">
        <f t="shared" si="24"/>
        <v>394558.83738861332</v>
      </c>
      <c r="Q68" s="13">
        <f t="shared" si="29"/>
        <v>58</v>
      </c>
      <c r="R68" s="10">
        <v>20.399314719389249</v>
      </c>
      <c r="S68" s="12">
        <f t="shared" si="32"/>
        <v>-3.1000000000000093E-2</v>
      </c>
      <c r="T68" s="11">
        <f t="shared" si="25"/>
        <v>427466.70496839093</v>
      </c>
      <c r="U68" s="11">
        <f t="shared" si="38"/>
        <v>420529.48554920452</v>
      </c>
      <c r="V68" s="11">
        <f t="shared" si="26"/>
        <v>11937.219419186411</v>
      </c>
      <c r="W68" s="11">
        <f t="shared" si="27"/>
        <v>330555.62511643919</v>
      </c>
      <c r="X68" s="10">
        <f t="shared" si="8"/>
        <v>585.17747205695389</v>
      </c>
      <c r="Y68" s="10">
        <f t="shared" si="39"/>
        <v>21200.060439154735</v>
      </c>
      <c r="AA68" s="11">
        <f t="shared" si="9"/>
        <v>5000</v>
      </c>
      <c r="AB68" s="11">
        <f t="shared" si="40"/>
        <v>295000</v>
      </c>
      <c r="AC68" s="24"/>
      <c r="AD68" s="26">
        <f t="shared" si="10"/>
        <v>-5000</v>
      </c>
      <c r="AE68" s="26">
        <f t="shared" si="11"/>
        <v>-5000</v>
      </c>
      <c r="AF68" s="26">
        <f t="shared" si="12"/>
        <v>-11937.219419186411</v>
      </c>
      <c r="AG68" s="26">
        <f t="shared" si="13"/>
        <v>0</v>
      </c>
      <c r="AH68" s="26">
        <f t="shared" si="14"/>
        <v>0</v>
      </c>
      <c r="AI68" s="26">
        <f t="shared" si="15"/>
        <v>0</v>
      </c>
      <c r="AJ68" s="26">
        <f t="shared" si="16"/>
        <v>0</v>
      </c>
      <c r="AK68" s="26">
        <f t="shared" si="17"/>
        <v>0</v>
      </c>
      <c r="AL68" s="26">
        <f t="shared" si="18"/>
        <v>0</v>
      </c>
      <c r="AM68" s="26">
        <f t="shared" si="19"/>
        <v>0</v>
      </c>
    </row>
    <row r="69" spans="1:39" x14ac:dyDescent="0.3">
      <c r="A69" s="5">
        <f t="shared" si="28"/>
        <v>60</v>
      </c>
      <c r="B69">
        <v>21.378481825919934</v>
      </c>
      <c r="C69" s="6">
        <f t="shared" si="0"/>
        <v>59</v>
      </c>
      <c r="D69" s="7">
        <f t="shared" si="20"/>
        <v>4.8000000000000057E-2</v>
      </c>
      <c r="E69" s="8">
        <f t="shared" si="1"/>
        <v>437872.53878049558</v>
      </c>
      <c r="F69" s="8">
        <f t="shared" si="21"/>
        <v>453225.10680687369</v>
      </c>
      <c r="G69" s="8">
        <f t="shared" si="2"/>
        <v>1000</v>
      </c>
      <c r="H69" s="8">
        <f t="shared" si="34"/>
        <v>331555.62511643919</v>
      </c>
      <c r="I69" s="15">
        <f t="shared" si="22"/>
        <v>46.776006273166182</v>
      </c>
      <c r="J69" s="15">
        <f t="shared" si="35"/>
        <v>21246.8364454279</v>
      </c>
      <c r="K69" s="19"/>
      <c r="L69" s="8">
        <f t="shared" si="5"/>
        <v>5000</v>
      </c>
      <c r="M69" s="8">
        <f t="shared" si="36"/>
        <v>300000</v>
      </c>
      <c r="N69" s="15">
        <f t="shared" si="23"/>
        <v>233.88003136583089</v>
      </c>
      <c r="O69" s="14">
        <f t="shared" si="37"/>
        <v>19575.649243524265</v>
      </c>
      <c r="P69" s="8">
        <f t="shared" si="24"/>
        <v>418497.6615832668</v>
      </c>
      <c r="Q69" s="13">
        <f t="shared" si="29"/>
        <v>59</v>
      </c>
      <c r="R69" s="10">
        <v>21.378481825919934</v>
      </c>
      <c r="S69" s="12">
        <f t="shared" si="32"/>
        <v>4.8000000000000057E-2</v>
      </c>
      <c r="T69" s="11">
        <f t="shared" si="25"/>
        <v>437872.53878049558</v>
      </c>
      <c r="U69" s="11">
        <f t="shared" si="38"/>
        <v>453225.10680687369</v>
      </c>
      <c r="V69" s="11">
        <f t="shared" si="26"/>
        <v>1000</v>
      </c>
      <c r="W69" s="11">
        <f t="shared" si="27"/>
        <v>331555.62511643919</v>
      </c>
      <c r="X69" s="10">
        <f t="shared" si="8"/>
        <v>46.776006273166182</v>
      </c>
      <c r="Y69" s="10">
        <f t="shared" si="39"/>
        <v>21246.8364454279</v>
      </c>
      <c r="AA69" s="11">
        <f t="shared" si="9"/>
        <v>5000</v>
      </c>
      <c r="AB69" s="11">
        <f t="shared" si="40"/>
        <v>300000</v>
      </c>
      <c r="AC69" s="24"/>
      <c r="AD69" s="26">
        <f t="shared" si="10"/>
        <v>-5000</v>
      </c>
      <c r="AE69" s="26">
        <f t="shared" si="11"/>
        <v>-5000</v>
      </c>
      <c r="AF69" s="26">
        <f t="shared" si="12"/>
        <v>-1000</v>
      </c>
      <c r="AG69" s="26">
        <f t="shared" si="13"/>
        <v>0</v>
      </c>
      <c r="AH69" s="26">
        <f t="shared" si="14"/>
        <v>0</v>
      </c>
      <c r="AI69" s="26">
        <f t="shared" si="15"/>
        <v>0</v>
      </c>
      <c r="AJ69" s="26">
        <f t="shared" si="16"/>
        <v>0</v>
      </c>
      <c r="AK69" s="26">
        <f t="shared" si="17"/>
        <v>0</v>
      </c>
      <c r="AL69" s="26">
        <f t="shared" si="18"/>
        <v>0</v>
      </c>
      <c r="AM69" s="26">
        <f t="shared" si="19"/>
        <v>0</v>
      </c>
    </row>
    <row r="70" spans="1:39" x14ac:dyDescent="0.3">
      <c r="A70" s="5">
        <f t="shared" si="28"/>
        <v>61</v>
      </c>
      <c r="B70">
        <v>22.618433771823291</v>
      </c>
      <c r="C70" s="6">
        <f t="shared" si="0"/>
        <v>60</v>
      </c>
      <c r="D70" s="7">
        <f t="shared" si="20"/>
        <v>5.8000000000000038E-2</v>
      </c>
      <c r="E70" s="8">
        <f t="shared" si="1"/>
        <v>448408.44551525183</v>
      </c>
      <c r="F70" s="8">
        <f t="shared" si="21"/>
        <v>480570.16300167236</v>
      </c>
      <c r="G70" s="8">
        <f t="shared" si="2"/>
        <v>1000</v>
      </c>
      <c r="H70" s="8">
        <f t="shared" si="34"/>
        <v>332555.62511643919</v>
      </c>
      <c r="I70" s="15">
        <f t="shared" si="22"/>
        <v>44.211726156111702</v>
      </c>
      <c r="J70" s="15">
        <f t="shared" si="35"/>
        <v>21291.048171584011</v>
      </c>
      <c r="K70" s="19"/>
      <c r="L70" s="8">
        <f t="shared" si="5"/>
        <v>5000</v>
      </c>
      <c r="M70" s="8">
        <f t="shared" si="36"/>
        <v>305000</v>
      </c>
      <c r="N70" s="15">
        <f t="shared" si="23"/>
        <v>221.0586307805585</v>
      </c>
      <c r="O70" s="14">
        <f t="shared" si="37"/>
        <v>19796.707874304822</v>
      </c>
      <c r="P70" s="8">
        <f t="shared" si="24"/>
        <v>447770.52595509629</v>
      </c>
      <c r="Q70" s="13">
        <f t="shared" si="29"/>
        <v>60</v>
      </c>
      <c r="R70" s="10">
        <v>22.618433771823291</v>
      </c>
      <c r="S70" s="12">
        <f t="shared" si="32"/>
        <v>5.8000000000000038E-2</v>
      </c>
      <c r="T70" s="11">
        <f t="shared" si="25"/>
        <v>448408.44551525183</v>
      </c>
      <c r="U70" s="11">
        <f t="shared" si="38"/>
        <v>480570.16300167236</v>
      </c>
      <c r="V70" s="11">
        <f t="shared" si="26"/>
        <v>1000</v>
      </c>
      <c r="W70" s="11">
        <f t="shared" si="27"/>
        <v>332555.62511643919</v>
      </c>
      <c r="X70" s="10">
        <f t="shared" si="8"/>
        <v>44.211726156111702</v>
      </c>
      <c r="Y70" s="10">
        <f t="shared" si="39"/>
        <v>21291.048171584011</v>
      </c>
      <c r="AA70" s="11">
        <f t="shared" si="9"/>
        <v>5000</v>
      </c>
      <c r="AB70" s="11">
        <f t="shared" si="40"/>
        <v>305000</v>
      </c>
      <c r="AC70" s="24"/>
      <c r="AD70" s="26">
        <f t="shared" si="10"/>
        <v>-5000</v>
      </c>
      <c r="AE70" s="26">
        <f t="shared" si="11"/>
        <v>-5000</v>
      </c>
      <c r="AF70" s="26">
        <f t="shared" si="12"/>
        <v>-1000</v>
      </c>
      <c r="AG70" s="26">
        <f t="shared" si="13"/>
        <v>0</v>
      </c>
      <c r="AH70" s="26">
        <f t="shared" si="14"/>
        <v>0</v>
      </c>
      <c r="AI70" s="26">
        <f t="shared" si="15"/>
        <v>0</v>
      </c>
      <c r="AJ70" s="26">
        <f t="shared" si="16"/>
        <v>0</v>
      </c>
      <c r="AK70" s="26">
        <f t="shared" si="17"/>
        <v>0</v>
      </c>
      <c r="AL70" s="26">
        <f t="shared" si="18"/>
        <v>0</v>
      </c>
      <c r="AM70" s="26">
        <f t="shared" si="19"/>
        <v>0</v>
      </c>
    </row>
    <row r="71" spans="1:39" x14ac:dyDescent="0.3">
      <c r="A71" s="5">
        <f t="shared" si="28"/>
        <v>62</v>
      </c>
      <c r="B71">
        <v>23.885066063045397</v>
      </c>
      <c r="C71" s="6">
        <f t="shared" si="0"/>
        <v>61</v>
      </c>
      <c r="D71" s="7">
        <f t="shared" si="20"/>
        <v>5.6000000000000057E-2</v>
      </c>
      <c r="E71" s="8">
        <f t="shared" si="1"/>
        <v>459076.05108419235</v>
      </c>
      <c r="F71" s="8">
        <f t="shared" si="21"/>
        <v>508538.09212976607</v>
      </c>
      <c r="G71" s="8">
        <f t="shared" si="2"/>
        <v>1000</v>
      </c>
      <c r="H71" s="8">
        <f t="shared" si="34"/>
        <v>333555.62511643919</v>
      </c>
      <c r="I71" s="15">
        <f t="shared" si="22"/>
        <v>41.86716492056032</v>
      </c>
      <c r="J71" s="15">
        <f t="shared" si="35"/>
        <v>21332.915336504571</v>
      </c>
      <c r="K71" s="19"/>
      <c r="L71" s="8">
        <f t="shared" si="5"/>
        <v>5000</v>
      </c>
      <c r="M71" s="8">
        <f t="shared" si="36"/>
        <v>310000</v>
      </c>
      <c r="N71" s="15">
        <f t="shared" si="23"/>
        <v>209.33582460280161</v>
      </c>
      <c r="O71" s="14">
        <f t="shared" si="37"/>
        <v>20006.043698907622</v>
      </c>
      <c r="P71" s="8">
        <f t="shared" si="24"/>
        <v>477845.67540858162</v>
      </c>
      <c r="Q71" s="13">
        <f t="shared" si="29"/>
        <v>61</v>
      </c>
      <c r="R71" s="10">
        <v>23.885066063045397</v>
      </c>
      <c r="S71" s="12">
        <f t="shared" si="32"/>
        <v>5.6000000000000057E-2</v>
      </c>
      <c r="T71" s="11">
        <f t="shared" si="25"/>
        <v>459076.05108419235</v>
      </c>
      <c r="U71" s="11">
        <f t="shared" si="38"/>
        <v>508538.09212976607</v>
      </c>
      <c r="V71" s="11">
        <f t="shared" si="26"/>
        <v>1000</v>
      </c>
      <c r="W71" s="11">
        <f t="shared" si="27"/>
        <v>333555.62511643919</v>
      </c>
      <c r="X71" s="10">
        <f t="shared" si="8"/>
        <v>41.86716492056032</v>
      </c>
      <c r="Y71" s="10">
        <f t="shared" si="39"/>
        <v>21332.915336504571</v>
      </c>
      <c r="AA71" s="11">
        <f t="shared" si="9"/>
        <v>5000</v>
      </c>
      <c r="AB71" s="11">
        <f t="shared" si="40"/>
        <v>310000</v>
      </c>
      <c r="AC71" s="24"/>
      <c r="AD71" s="26">
        <f t="shared" si="10"/>
        <v>-5000</v>
      </c>
      <c r="AE71" s="26">
        <f t="shared" si="11"/>
        <v>-5000</v>
      </c>
      <c r="AF71" s="26">
        <f t="shared" si="12"/>
        <v>-1000</v>
      </c>
      <c r="AG71" s="26">
        <f t="shared" si="13"/>
        <v>0</v>
      </c>
      <c r="AH71" s="26">
        <f t="shared" si="14"/>
        <v>0</v>
      </c>
      <c r="AI71" s="26">
        <f t="shared" si="15"/>
        <v>0</v>
      </c>
      <c r="AJ71" s="26">
        <f t="shared" si="16"/>
        <v>0</v>
      </c>
      <c r="AK71" s="26">
        <f t="shared" si="17"/>
        <v>0</v>
      </c>
      <c r="AL71" s="26">
        <f t="shared" si="18"/>
        <v>0</v>
      </c>
      <c r="AM71" s="26">
        <f t="shared" si="19"/>
        <v>0</v>
      </c>
    </row>
    <row r="72" spans="1:39" x14ac:dyDescent="0.3">
      <c r="A72" s="5">
        <f t="shared" si="28"/>
        <v>63</v>
      </c>
      <c r="B72">
        <v>27.826101963447886</v>
      </c>
      <c r="C72" s="6">
        <f t="shared" si="0"/>
        <v>62</v>
      </c>
      <c r="D72" s="7">
        <f t="shared" si="20"/>
        <v>0.16499999999999998</v>
      </c>
      <c r="E72" s="8">
        <f t="shared" si="1"/>
        <v>469877.00172274502</v>
      </c>
      <c r="F72" s="8">
        <f t="shared" si="21"/>
        <v>593611.87733117747</v>
      </c>
      <c r="G72" s="8">
        <f t="shared" si="2"/>
        <v>1000</v>
      </c>
      <c r="H72" s="8">
        <f t="shared" si="34"/>
        <v>334555.62511643919</v>
      </c>
      <c r="I72" s="15">
        <f t="shared" si="22"/>
        <v>35.937480618506711</v>
      </c>
      <c r="J72" s="15">
        <f t="shared" si="35"/>
        <v>21368.852817123079</v>
      </c>
      <c r="K72" s="19"/>
      <c r="L72" s="8">
        <f t="shared" si="5"/>
        <v>5000</v>
      </c>
      <c r="M72" s="8">
        <f t="shared" si="36"/>
        <v>315000</v>
      </c>
      <c r="N72" s="15">
        <f t="shared" si="23"/>
        <v>179.68740309253357</v>
      </c>
      <c r="O72" s="14">
        <f t="shared" si="37"/>
        <v>20185.731102000154</v>
      </c>
      <c r="P72" s="8">
        <f t="shared" si="24"/>
        <v>561690.21185099753</v>
      </c>
      <c r="Q72" s="13">
        <f t="shared" si="29"/>
        <v>62</v>
      </c>
      <c r="R72" s="10">
        <v>27.826101963447886</v>
      </c>
      <c r="S72" s="12">
        <f t="shared" si="32"/>
        <v>0.16499999999999998</v>
      </c>
      <c r="T72" s="11">
        <f t="shared" si="25"/>
        <v>469877.00172274502</v>
      </c>
      <c r="U72" s="11">
        <f t="shared" si="38"/>
        <v>593611.87733117747</v>
      </c>
      <c r="V72" s="11">
        <f t="shared" si="26"/>
        <v>1000</v>
      </c>
      <c r="W72" s="11">
        <f t="shared" si="27"/>
        <v>334555.62511643919</v>
      </c>
      <c r="X72" s="10">
        <f t="shared" si="8"/>
        <v>35.937480618506711</v>
      </c>
      <c r="Y72" s="10">
        <f t="shared" si="39"/>
        <v>21368.852817123079</v>
      </c>
      <c r="AA72" s="11">
        <f t="shared" si="9"/>
        <v>5000</v>
      </c>
      <c r="AB72" s="11">
        <f t="shared" si="40"/>
        <v>315000</v>
      </c>
      <c r="AC72" s="24"/>
      <c r="AD72" s="26">
        <f t="shared" si="10"/>
        <v>-5000</v>
      </c>
      <c r="AE72" s="26">
        <f t="shared" si="11"/>
        <v>-5000</v>
      </c>
      <c r="AF72" s="26">
        <f t="shared" si="12"/>
        <v>-1000</v>
      </c>
      <c r="AG72" s="26">
        <f t="shared" si="13"/>
        <v>0</v>
      </c>
      <c r="AH72" s="26">
        <f t="shared" si="14"/>
        <v>0</v>
      </c>
      <c r="AI72" s="26">
        <f t="shared" si="15"/>
        <v>0</v>
      </c>
      <c r="AJ72" s="26">
        <f t="shared" si="16"/>
        <v>0</v>
      </c>
      <c r="AK72" s="26">
        <f t="shared" si="17"/>
        <v>0</v>
      </c>
      <c r="AL72" s="26">
        <f t="shared" si="18"/>
        <v>0</v>
      </c>
      <c r="AM72" s="26">
        <f t="shared" si="19"/>
        <v>0</v>
      </c>
    </row>
    <row r="73" spans="1:39" x14ac:dyDescent="0.3">
      <c r="A73" s="5">
        <f t="shared" si="28"/>
        <v>64</v>
      </c>
      <c r="B73">
        <v>30.44175554801199</v>
      </c>
      <c r="C73" s="6">
        <f t="shared" si="0"/>
        <v>63</v>
      </c>
      <c r="D73" s="7">
        <f t="shared" si="20"/>
        <v>9.4000000000000083E-2</v>
      </c>
      <c r="E73" s="8">
        <f t="shared" si="1"/>
        <v>480812.9642442792</v>
      </c>
      <c r="F73" s="8">
        <f t="shared" si="21"/>
        <v>650505.39380030823</v>
      </c>
      <c r="G73" s="8">
        <f t="shared" si="2"/>
        <v>1000</v>
      </c>
      <c r="H73" s="8">
        <f t="shared" si="34"/>
        <v>335555.62511643919</v>
      </c>
      <c r="I73" s="15">
        <f t="shared" si="22"/>
        <v>32.849616653113998</v>
      </c>
      <c r="J73" s="15">
        <f t="shared" si="35"/>
        <v>21401.702433776194</v>
      </c>
      <c r="K73" s="19"/>
      <c r="L73" s="8">
        <f t="shared" si="5"/>
        <v>5000</v>
      </c>
      <c r="M73" s="8">
        <f t="shared" si="36"/>
        <v>320000</v>
      </c>
      <c r="N73" s="15">
        <f t="shared" si="23"/>
        <v>164.24808326556996</v>
      </c>
      <c r="O73" s="14">
        <f t="shared" si="37"/>
        <v>20349.979185265725</v>
      </c>
      <c r="P73" s="8">
        <f t="shared" si="24"/>
        <v>619489.0917649914</v>
      </c>
      <c r="Q73" s="13">
        <f t="shared" si="29"/>
        <v>63</v>
      </c>
      <c r="R73" s="10">
        <v>30.44175554801199</v>
      </c>
      <c r="S73" s="12">
        <f t="shared" si="32"/>
        <v>9.4000000000000083E-2</v>
      </c>
      <c r="T73" s="11">
        <f t="shared" si="25"/>
        <v>480812.9642442792</v>
      </c>
      <c r="U73" s="11">
        <f t="shared" si="38"/>
        <v>650505.39380030823</v>
      </c>
      <c r="V73" s="11">
        <f t="shared" si="26"/>
        <v>1000</v>
      </c>
      <c r="W73" s="11">
        <f t="shared" si="27"/>
        <v>335555.62511643919</v>
      </c>
      <c r="X73" s="10">
        <f t="shared" si="8"/>
        <v>32.849616653113998</v>
      </c>
      <c r="Y73" s="10">
        <f t="shared" si="39"/>
        <v>21401.702433776194</v>
      </c>
      <c r="AA73" s="11">
        <f t="shared" si="9"/>
        <v>5000</v>
      </c>
      <c r="AB73" s="11">
        <f t="shared" si="40"/>
        <v>320000</v>
      </c>
      <c r="AC73" s="24"/>
      <c r="AD73" s="26">
        <f t="shared" si="10"/>
        <v>-5000</v>
      </c>
      <c r="AE73" s="26">
        <f t="shared" si="11"/>
        <v>-5000</v>
      </c>
      <c r="AF73" s="26">
        <f t="shared" si="12"/>
        <v>-1000</v>
      </c>
      <c r="AG73" s="26">
        <f t="shared" si="13"/>
        <v>0</v>
      </c>
      <c r="AH73" s="26">
        <f t="shared" si="14"/>
        <v>0</v>
      </c>
      <c r="AI73" s="26">
        <f t="shared" si="15"/>
        <v>0</v>
      </c>
      <c r="AJ73" s="26">
        <f t="shared" si="16"/>
        <v>0</v>
      </c>
      <c r="AK73" s="26">
        <f t="shared" si="17"/>
        <v>0</v>
      </c>
      <c r="AL73" s="26">
        <f t="shared" si="18"/>
        <v>0</v>
      </c>
      <c r="AM73" s="26">
        <f t="shared" si="19"/>
        <v>0</v>
      </c>
    </row>
    <row r="74" spans="1:39" x14ac:dyDescent="0.3">
      <c r="A74" s="5">
        <f t="shared" si="28"/>
        <v>65</v>
      </c>
      <c r="B74">
        <v>31.415891725548374</v>
      </c>
      <c r="C74" s="6">
        <f t="shared" ref="C74:C137" si="41">IF(AND(A74&gt;=startm,A74&lt;=endm),A74-startm,"NA")</f>
        <v>64</v>
      </c>
      <c r="D74" s="7">
        <f t="shared" si="20"/>
        <v>3.1999999999999994E-2</v>
      </c>
      <c r="E74" s="8">
        <f t="shared" ref="E74:E137" si="42">IF(C74="NA","NA",IF(C74=0,typical,(1+return/12)*typical*((1+return/12)^C74-1)/(return/12)))</f>
        <v>491885.62629733275</v>
      </c>
      <c r="F74" s="8">
        <f t="shared" si="21"/>
        <v>672353.56640191807</v>
      </c>
      <c r="G74" s="8">
        <f t="shared" ref="G74:G137" si="43">IF(C74="NA","NA",IF(C74=0,typical,IF((F74-E74)&gt;0,IF(typical-(F74-E74)&lt;min,min,typical-(F74-E74)),IF((F74-E74)&lt;0,IF(typical-(F74-E74)&gt;max,max,typical-(F74-E74)),IF((E74-F74)=0,min,)))))</f>
        <v>1000</v>
      </c>
      <c r="H74" s="8">
        <f t="shared" si="34"/>
        <v>336555.62511643919</v>
      </c>
      <c r="I74" s="15">
        <f t="shared" si="22"/>
        <v>31.831023888676352</v>
      </c>
      <c r="J74" s="15">
        <f t="shared" si="35"/>
        <v>21433.533457664871</v>
      </c>
      <c r="K74" s="19"/>
      <c r="L74" s="8">
        <f t="shared" ref="L74:L137" si="44">IF(C74="NA","NA",typical)</f>
        <v>5000</v>
      </c>
      <c r="M74" s="8">
        <f t="shared" si="36"/>
        <v>325000</v>
      </c>
      <c r="N74" s="15">
        <f t="shared" si="23"/>
        <v>159.15511944338175</v>
      </c>
      <c r="O74" s="14">
        <f t="shared" si="37"/>
        <v>20509.134304709107</v>
      </c>
      <c r="P74" s="8">
        <f t="shared" si="24"/>
        <v>644312.74270147108</v>
      </c>
      <c r="Q74" s="13">
        <f t="shared" si="29"/>
        <v>64</v>
      </c>
      <c r="R74" s="10">
        <v>31.415891725548374</v>
      </c>
      <c r="S74" s="12">
        <f t="shared" si="32"/>
        <v>3.1999999999999994E-2</v>
      </c>
      <c r="T74" s="11">
        <f t="shared" si="25"/>
        <v>491885.62629733275</v>
      </c>
      <c r="U74" s="11">
        <f t="shared" si="38"/>
        <v>672353.56640191807</v>
      </c>
      <c r="V74" s="11">
        <f t="shared" si="26"/>
        <v>1000</v>
      </c>
      <c r="W74" s="11">
        <f t="shared" si="27"/>
        <v>336555.62511643919</v>
      </c>
      <c r="X74" s="10">
        <f t="shared" ref="X74:X137" si="45">V74/R74</f>
        <v>31.831023888676352</v>
      </c>
      <c r="Y74" s="10">
        <f t="shared" si="39"/>
        <v>21433.533457664871</v>
      </c>
      <c r="AA74" s="11">
        <f t="shared" ref="AA74:AA137" si="46">typical</f>
        <v>5000</v>
      </c>
      <c r="AB74" s="11">
        <f t="shared" si="40"/>
        <v>325000</v>
      </c>
      <c r="AC74" s="24"/>
      <c r="AD74" s="26">
        <f t="shared" ref="AD74:AD137" si="47">IF(A74=endm,E74,IF(C74="NA","NA",-typical))</f>
        <v>-5000</v>
      </c>
      <c r="AE74" s="26">
        <f t="shared" ref="AE74:AE137" si="48">IF(A74=endm,P74,IF(C74="NA","NA",-typical))</f>
        <v>-5000</v>
      </c>
      <c r="AF74" s="26">
        <f t="shared" ref="AF74:AF137" si="49">IF(A74=endm,F74,IF(C74="NA","NA",-G74))</f>
        <v>-1000</v>
      </c>
      <c r="AG74" s="26">
        <f t="shared" ref="AG74:AG137" si="50">IF(A74=endm,O74,0)</f>
        <v>0</v>
      </c>
      <c r="AH74" s="26">
        <f t="shared" ref="AH74:AH137" si="51">IF(A74=endm,J74,0)</f>
        <v>0</v>
      </c>
      <c r="AI74" s="26">
        <f t="shared" ref="AI74:AI137" si="52">IF(A74=endm,E74,0)</f>
        <v>0</v>
      </c>
      <c r="AJ74" s="26">
        <f t="shared" ref="AJ74:AJ137" si="53">IF(A74=endm,P74,0)</f>
        <v>0</v>
      </c>
      <c r="AK74" s="26">
        <f t="shared" ref="AK74:AK137" si="54">IF(A74=endm,F74,0)</f>
        <v>0</v>
      </c>
      <c r="AL74" s="26">
        <f t="shared" ref="AL74:AL137" si="55">IF(A74=endm,M74,0)</f>
        <v>0</v>
      </c>
      <c r="AM74" s="26">
        <f t="shared" ref="AM74:AM137" si="56">IF(A74=endm,H74,0)</f>
        <v>0</v>
      </c>
    </row>
    <row r="75" spans="1:39" x14ac:dyDescent="0.3">
      <c r="A75" s="5">
        <f t="shared" si="28"/>
        <v>66</v>
      </c>
      <c r="B75">
        <v>37.604822395481406</v>
      </c>
      <c r="C75" s="6">
        <f t="shared" si="41"/>
        <v>65</v>
      </c>
      <c r="D75" s="7">
        <f t="shared" ref="D75:D138" si="57">IF(C75="NA","NA",IF(C75=0,0,(B75-B74)/B74))</f>
        <v>0.19700000000000009</v>
      </c>
      <c r="E75" s="8">
        <f t="shared" si="42"/>
        <v>503096.69662604941</v>
      </c>
      <c r="F75" s="8">
        <f t="shared" ref="F75:F138" si="58">IF(C75="NA","NA",IF(C75=0,typical,(F74+IF(V74=typical,0,V74))*(1+D75)))</f>
        <v>806004.21898309595</v>
      </c>
      <c r="G75" s="8">
        <f t="shared" si="43"/>
        <v>1000</v>
      </c>
      <c r="H75" s="8">
        <f t="shared" si="34"/>
        <v>337555.62511643919</v>
      </c>
      <c r="I75" s="15">
        <f t="shared" ref="I75:I138" si="59">IF(C75="NA","NA",G75/B75)</f>
        <v>26.592334075753005</v>
      </c>
      <c r="J75" s="15">
        <f t="shared" si="35"/>
        <v>21460.125791740626</v>
      </c>
      <c r="K75" s="19"/>
      <c r="L75" s="8">
        <f t="shared" si="44"/>
        <v>5000</v>
      </c>
      <c r="M75" s="8">
        <f t="shared" si="36"/>
        <v>330000</v>
      </c>
      <c r="N75" s="15">
        <f t="shared" ref="N75:N138" si="60">IF(C75="NA","NA",L75/B75)</f>
        <v>132.96167037876504</v>
      </c>
      <c r="O75" s="14">
        <f t="shared" si="37"/>
        <v>20642.095975087872</v>
      </c>
      <c r="P75" s="8">
        <f t="shared" ref="P75:P138" si="61">IF(C75="NA","NA",O75*B75)</f>
        <v>776242.35301366099</v>
      </c>
      <c r="Q75" s="13">
        <f t="shared" si="29"/>
        <v>65</v>
      </c>
      <c r="R75" s="10">
        <v>37.604822395481406</v>
      </c>
      <c r="S75" s="12">
        <f t="shared" si="32"/>
        <v>0.19700000000000009</v>
      </c>
      <c r="T75" s="11">
        <f t="shared" ref="T75:T138" si="62">(1+return/12)*typical*((1+return/12)^Q75-1)/(return/12)</f>
        <v>503096.69662604941</v>
      </c>
      <c r="U75" s="11">
        <f t="shared" si="38"/>
        <v>806004.21898309595</v>
      </c>
      <c r="V75" s="11">
        <f t="shared" ref="V75:V138" si="63">IF((U75-T75)&gt;0,IF(typical-(U75-T75)&lt;min,min,typical-(U75-T75)),IF((U75-T75)&lt;0,IF(typical-(U75-T75)&gt;max,max,typical-(U75-T75)),IF((T75-U75)=0,min,)))</f>
        <v>1000</v>
      </c>
      <c r="W75" s="11">
        <f t="shared" ref="W75:W138" si="64">W74+V75</f>
        <v>337555.62511643919</v>
      </c>
      <c r="X75" s="10">
        <f t="shared" si="45"/>
        <v>26.592334075753005</v>
      </c>
      <c r="Y75" s="10">
        <f t="shared" si="39"/>
        <v>21460.125791740626</v>
      </c>
      <c r="AA75" s="11">
        <f t="shared" si="46"/>
        <v>5000</v>
      </c>
      <c r="AB75" s="11">
        <f t="shared" si="40"/>
        <v>330000</v>
      </c>
      <c r="AC75" s="24"/>
      <c r="AD75" s="26">
        <f t="shared" si="47"/>
        <v>-5000</v>
      </c>
      <c r="AE75" s="26">
        <f t="shared" si="48"/>
        <v>-5000</v>
      </c>
      <c r="AF75" s="26">
        <f t="shared" si="49"/>
        <v>-1000</v>
      </c>
      <c r="AG75" s="26">
        <f t="shared" si="50"/>
        <v>0</v>
      </c>
      <c r="AH75" s="26">
        <f t="shared" si="51"/>
        <v>0</v>
      </c>
      <c r="AI75" s="26">
        <f t="shared" si="52"/>
        <v>0</v>
      </c>
      <c r="AJ75" s="26">
        <f t="shared" si="53"/>
        <v>0</v>
      </c>
      <c r="AK75" s="26">
        <f t="shared" si="54"/>
        <v>0</v>
      </c>
      <c r="AL75" s="26">
        <f t="shared" si="55"/>
        <v>0</v>
      </c>
      <c r="AM75" s="26">
        <f t="shared" si="56"/>
        <v>0</v>
      </c>
    </row>
    <row r="76" spans="1:39" x14ac:dyDescent="0.3">
      <c r="A76" s="5">
        <f t="shared" ref="A76:A139" si="65">A75+1</f>
        <v>67</v>
      </c>
      <c r="B76">
        <v>40.50039371993347</v>
      </c>
      <c r="C76" s="6">
        <f t="shared" si="41"/>
        <v>66</v>
      </c>
      <c r="D76" s="7">
        <f t="shared" si="57"/>
        <v>7.6999999999999874E-2</v>
      </c>
      <c r="E76" s="8">
        <f t="shared" si="42"/>
        <v>514447.90533387504</v>
      </c>
      <c r="F76" s="8">
        <f t="shared" si="58"/>
        <v>869143.54384479427</v>
      </c>
      <c r="G76" s="8">
        <f t="shared" si="43"/>
        <v>1000</v>
      </c>
      <c r="H76" s="8">
        <f t="shared" si="34"/>
        <v>338555.62511643919</v>
      </c>
      <c r="I76" s="15">
        <f t="shared" si="59"/>
        <v>24.691117990485616</v>
      </c>
      <c r="J76" s="15">
        <f t="shared" si="35"/>
        <v>21484.816909731111</v>
      </c>
      <c r="K76" s="19"/>
      <c r="L76" s="8">
        <f t="shared" si="44"/>
        <v>5000</v>
      </c>
      <c r="M76" s="8">
        <f t="shared" si="36"/>
        <v>335000</v>
      </c>
      <c r="N76" s="15">
        <f t="shared" si="60"/>
        <v>123.45558995242808</v>
      </c>
      <c r="O76" s="14">
        <f t="shared" si="37"/>
        <v>20765.551565040299</v>
      </c>
      <c r="P76" s="8">
        <f t="shared" si="61"/>
        <v>841013.01419571275</v>
      </c>
      <c r="Q76" s="13">
        <f t="shared" ref="Q76:Q139" si="66">Q75+1</f>
        <v>66</v>
      </c>
      <c r="R76" s="10">
        <v>40.50039371993347</v>
      </c>
      <c r="S76" s="12">
        <f t="shared" si="32"/>
        <v>7.6999999999999874E-2</v>
      </c>
      <c r="T76" s="11">
        <f t="shared" si="62"/>
        <v>514447.90533387504</v>
      </c>
      <c r="U76" s="11">
        <f t="shared" si="38"/>
        <v>869143.54384479427</v>
      </c>
      <c r="V76" s="11">
        <f t="shared" si="63"/>
        <v>1000</v>
      </c>
      <c r="W76" s="11">
        <f t="shared" si="64"/>
        <v>338555.62511643919</v>
      </c>
      <c r="X76" s="10">
        <f t="shared" si="45"/>
        <v>24.691117990485616</v>
      </c>
      <c r="Y76" s="10">
        <f t="shared" si="39"/>
        <v>21484.816909731111</v>
      </c>
      <c r="AA76" s="11">
        <f t="shared" si="46"/>
        <v>5000</v>
      </c>
      <c r="AB76" s="11">
        <f t="shared" si="40"/>
        <v>335000</v>
      </c>
      <c r="AC76" s="24"/>
      <c r="AD76" s="26">
        <f t="shared" si="47"/>
        <v>-5000</v>
      </c>
      <c r="AE76" s="26">
        <f t="shared" si="48"/>
        <v>-5000</v>
      </c>
      <c r="AF76" s="26">
        <f t="shared" si="49"/>
        <v>-1000</v>
      </c>
      <c r="AG76" s="26">
        <f t="shared" si="50"/>
        <v>0</v>
      </c>
      <c r="AH76" s="26">
        <f t="shared" si="51"/>
        <v>0</v>
      </c>
      <c r="AI76" s="26">
        <f t="shared" si="52"/>
        <v>0</v>
      </c>
      <c r="AJ76" s="26">
        <f t="shared" si="53"/>
        <v>0</v>
      </c>
      <c r="AK76" s="26">
        <f t="shared" si="54"/>
        <v>0</v>
      </c>
      <c r="AL76" s="26">
        <f t="shared" si="55"/>
        <v>0</v>
      </c>
      <c r="AM76" s="26">
        <f t="shared" si="56"/>
        <v>0</v>
      </c>
    </row>
    <row r="77" spans="1:39" x14ac:dyDescent="0.3">
      <c r="A77" s="5">
        <f t="shared" si="65"/>
        <v>68</v>
      </c>
      <c r="B77">
        <v>36.814857891419528</v>
      </c>
      <c r="C77" s="6">
        <f t="shared" si="41"/>
        <v>67</v>
      </c>
      <c r="D77" s="7">
        <f t="shared" si="57"/>
        <v>-9.09999999999999E-2</v>
      </c>
      <c r="E77" s="8">
        <f t="shared" si="42"/>
        <v>525941.00415054825</v>
      </c>
      <c r="F77" s="8">
        <f t="shared" si="58"/>
        <v>790960.4813549181</v>
      </c>
      <c r="G77" s="8">
        <f t="shared" si="43"/>
        <v>1000</v>
      </c>
      <c r="H77" s="8">
        <f t="shared" si="34"/>
        <v>339555.62511643919</v>
      </c>
      <c r="I77" s="15">
        <f t="shared" si="59"/>
        <v>27.16294608414259</v>
      </c>
      <c r="J77" s="15">
        <f t="shared" si="35"/>
        <v>21511.979855815254</v>
      </c>
      <c r="K77" s="19"/>
      <c r="L77" s="8">
        <f t="shared" si="44"/>
        <v>5000</v>
      </c>
      <c r="M77" s="8">
        <f t="shared" si="36"/>
        <v>340000</v>
      </c>
      <c r="N77" s="15">
        <f t="shared" si="60"/>
        <v>135.81473042071295</v>
      </c>
      <c r="O77" s="14">
        <f t="shared" si="37"/>
        <v>20901.366295461012</v>
      </c>
      <c r="P77" s="8">
        <f t="shared" si="61"/>
        <v>769480.82990390295</v>
      </c>
      <c r="Q77" s="13">
        <f t="shared" si="66"/>
        <v>67</v>
      </c>
      <c r="R77" s="10">
        <v>36.814857891419528</v>
      </c>
      <c r="S77" s="12">
        <f t="shared" si="32"/>
        <v>-9.09999999999999E-2</v>
      </c>
      <c r="T77" s="11">
        <f t="shared" si="62"/>
        <v>525941.00415054825</v>
      </c>
      <c r="U77" s="11">
        <f t="shared" si="38"/>
        <v>790960.4813549181</v>
      </c>
      <c r="V77" s="11">
        <f t="shared" si="63"/>
        <v>1000</v>
      </c>
      <c r="W77" s="11">
        <f t="shared" si="64"/>
        <v>339555.62511643919</v>
      </c>
      <c r="X77" s="10">
        <f t="shared" si="45"/>
        <v>27.16294608414259</v>
      </c>
      <c r="Y77" s="10">
        <f t="shared" si="39"/>
        <v>21511.979855815254</v>
      </c>
      <c r="AA77" s="11">
        <f t="shared" si="46"/>
        <v>5000</v>
      </c>
      <c r="AB77" s="11">
        <f t="shared" si="40"/>
        <v>340000</v>
      </c>
      <c r="AC77" s="24"/>
      <c r="AD77" s="26">
        <f t="shared" si="47"/>
        <v>-5000</v>
      </c>
      <c r="AE77" s="26">
        <f t="shared" si="48"/>
        <v>-5000</v>
      </c>
      <c r="AF77" s="26">
        <f t="shared" si="49"/>
        <v>-1000</v>
      </c>
      <c r="AG77" s="26">
        <f t="shared" si="50"/>
        <v>0</v>
      </c>
      <c r="AH77" s="26">
        <f t="shared" si="51"/>
        <v>0</v>
      </c>
      <c r="AI77" s="26">
        <f t="shared" si="52"/>
        <v>0</v>
      </c>
      <c r="AJ77" s="26">
        <f t="shared" si="53"/>
        <v>0</v>
      </c>
      <c r="AK77" s="26">
        <f t="shared" si="54"/>
        <v>0</v>
      </c>
      <c r="AL77" s="26">
        <f t="shared" si="55"/>
        <v>0</v>
      </c>
      <c r="AM77" s="26">
        <f t="shared" si="56"/>
        <v>0</v>
      </c>
    </row>
    <row r="78" spans="1:39" x14ac:dyDescent="0.3">
      <c r="A78" s="5">
        <f t="shared" si="65"/>
        <v>69</v>
      </c>
      <c r="B78">
        <v>34.201002981128745</v>
      </c>
      <c r="C78" s="6">
        <f t="shared" si="41"/>
        <v>68</v>
      </c>
      <c r="D78" s="7">
        <f t="shared" si="57"/>
        <v>-7.099999999999991E-2</v>
      </c>
      <c r="E78" s="8">
        <f t="shared" si="42"/>
        <v>537577.76670243021</v>
      </c>
      <c r="F78" s="8">
        <f t="shared" si="58"/>
        <v>735731.28717871895</v>
      </c>
      <c r="G78" s="8">
        <f t="shared" si="43"/>
        <v>1000</v>
      </c>
      <c r="H78" s="8">
        <f t="shared" si="34"/>
        <v>340555.62511643919</v>
      </c>
      <c r="I78" s="15">
        <f t="shared" si="59"/>
        <v>29.238908594340781</v>
      </c>
      <c r="J78" s="15">
        <f t="shared" si="35"/>
        <v>21541.218764409594</v>
      </c>
      <c r="K78" s="19"/>
      <c r="L78" s="8">
        <f t="shared" si="44"/>
        <v>5000</v>
      </c>
      <c r="M78" s="8">
        <f t="shared" si="36"/>
        <v>345000</v>
      </c>
      <c r="N78" s="15">
        <f t="shared" si="60"/>
        <v>146.19454297170392</v>
      </c>
      <c r="O78" s="14">
        <f t="shared" si="37"/>
        <v>21047.560838432717</v>
      </c>
      <c r="P78" s="8">
        <f t="shared" si="61"/>
        <v>719847.69098072604</v>
      </c>
      <c r="Q78" s="13">
        <f t="shared" si="66"/>
        <v>68</v>
      </c>
      <c r="R78" s="10">
        <v>34.201002981128745</v>
      </c>
      <c r="S78" s="12">
        <f t="shared" ref="S78:S141" si="67">(R78-R77)/R77</f>
        <v>-7.099999999999991E-2</v>
      </c>
      <c r="T78" s="11">
        <f t="shared" si="62"/>
        <v>537577.76670243021</v>
      </c>
      <c r="U78" s="11">
        <f t="shared" si="38"/>
        <v>735731.28717871895</v>
      </c>
      <c r="V78" s="11">
        <f t="shared" si="63"/>
        <v>1000</v>
      </c>
      <c r="W78" s="11">
        <f t="shared" si="64"/>
        <v>340555.62511643919</v>
      </c>
      <c r="X78" s="10">
        <f t="shared" si="45"/>
        <v>29.238908594340781</v>
      </c>
      <c r="Y78" s="10">
        <f t="shared" si="39"/>
        <v>21541.218764409594</v>
      </c>
      <c r="AA78" s="11">
        <f t="shared" si="46"/>
        <v>5000</v>
      </c>
      <c r="AB78" s="11">
        <f t="shared" si="40"/>
        <v>345000</v>
      </c>
      <c r="AC78" s="24"/>
      <c r="AD78" s="26">
        <f t="shared" si="47"/>
        <v>-5000</v>
      </c>
      <c r="AE78" s="26">
        <f t="shared" si="48"/>
        <v>-5000</v>
      </c>
      <c r="AF78" s="26">
        <f t="shared" si="49"/>
        <v>-1000</v>
      </c>
      <c r="AG78" s="26">
        <f t="shared" si="50"/>
        <v>0</v>
      </c>
      <c r="AH78" s="26">
        <f t="shared" si="51"/>
        <v>0</v>
      </c>
      <c r="AI78" s="26">
        <f t="shared" si="52"/>
        <v>0</v>
      </c>
      <c r="AJ78" s="26">
        <f t="shared" si="53"/>
        <v>0</v>
      </c>
      <c r="AK78" s="26">
        <f t="shared" si="54"/>
        <v>0</v>
      </c>
      <c r="AL78" s="26">
        <f t="shared" si="55"/>
        <v>0</v>
      </c>
      <c r="AM78" s="26">
        <f t="shared" si="56"/>
        <v>0</v>
      </c>
    </row>
    <row r="79" spans="1:39" x14ac:dyDescent="0.3">
      <c r="A79" s="5">
        <f t="shared" si="65"/>
        <v>70</v>
      </c>
      <c r="B79">
        <v>37.450098264335978</v>
      </c>
      <c r="C79" s="6">
        <f t="shared" si="41"/>
        <v>69</v>
      </c>
      <c r="D79" s="7">
        <f t="shared" si="57"/>
        <v>9.5000000000000043E-2</v>
      </c>
      <c r="E79" s="8">
        <f t="shared" si="42"/>
        <v>549359.98878621054</v>
      </c>
      <c r="F79" s="8">
        <f t="shared" si="58"/>
        <v>806720.75946069718</v>
      </c>
      <c r="G79" s="8">
        <f t="shared" si="43"/>
        <v>1000</v>
      </c>
      <c r="H79" s="8">
        <f t="shared" si="34"/>
        <v>341555.62511643919</v>
      </c>
      <c r="I79" s="15">
        <f t="shared" si="59"/>
        <v>26.70219962953496</v>
      </c>
      <c r="J79" s="15">
        <f t="shared" si="35"/>
        <v>21567.920964039127</v>
      </c>
      <c r="K79" s="19"/>
      <c r="L79" s="8">
        <f t="shared" si="44"/>
        <v>5000</v>
      </c>
      <c r="M79" s="8">
        <f t="shared" si="36"/>
        <v>350000</v>
      </c>
      <c r="N79" s="15">
        <f t="shared" si="60"/>
        <v>133.5109981476748</v>
      </c>
      <c r="O79" s="14">
        <f t="shared" si="37"/>
        <v>21181.071836580391</v>
      </c>
      <c r="P79" s="8">
        <f t="shared" si="61"/>
        <v>793233.22162389499</v>
      </c>
      <c r="Q79" s="13">
        <f t="shared" si="66"/>
        <v>69</v>
      </c>
      <c r="R79" s="10">
        <v>37.450098264335978</v>
      </c>
      <c r="S79" s="12">
        <f t="shared" si="67"/>
        <v>9.5000000000000043E-2</v>
      </c>
      <c r="T79" s="11">
        <f t="shared" si="62"/>
        <v>549359.98878621054</v>
      </c>
      <c r="U79" s="11">
        <f t="shared" si="38"/>
        <v>806720.75946069718</v>
      </c>
      <c r="V79" s="11">
        <f t="shared" si="63"/>
        <v>1000</v>
      </c>
      <c r="W79" s="11">
        <f t="shared" si="64"/>
        <v>341555.62511643919</v>
      </c>
      <c r="X79" s="10">
        <f t="shared" si="45"/>
        <v>26.70219962953496</v>
      </c>
      <c r="Y79" s="10">
        <f t="shared" si="39"/>
        <v>21567.920964039127</v>
      </c>
      <c r="AA79" s="11">
        <f t="shared" si="46"/>
        <v>5000</v>
      </c>
      <c r="AB79" s="11">
        <f t="shared" si="40"/>
        <v>350000</v>
      </c>
      <c r="AC79" s="24"/>
      <c r="AD79" s="26">
        <f t="shared" si="47"/>
        <v>-5000</v>
      </c>
      <c r="AE79" s="26">
        <f t="shared" si="48"/>
        <v>-5000</v>
      </c>
      <c r="AF79" s="26">
        <f t="shared" si="49"/>
        <v>-1000</v>
      </c>
      <c r="AG79" s="26">
        <f t="shared" si="50"/>
        <v>0</v>
      </c>
      <c r="AH79" s="26">
        <f t="shared" si="51"/>
        <v>0</v>
      </c>
      <c r="AI79" s="26">
        <f t="shared" si="52"/>
        <v>0</v>
      </c>
      <c r="AJ79" s="26">
        <f t="shared" si="53"/>
        <v>0</v>
      </c>
      <c r="AK79" s="26">
        <f t="shared" si="54"/>
        <v>0</v>
      </c>
      <c r="AL79" s="26">
        <f t="shared" si="55"/>
        <v>0</v>
      </c>
      <c r="AM79" s="26">
        <f t="shared" si="56"/>
        <v>0</v>
      </c>
    </row>
    <row r="80" spans="1:39" x14ac:dyDescent="0.3">
      <c r="A80" s="5">
        <f t="shared" si="65"/>
        <v>71</v>
      </c>
      <c r="B80">
        <v>39.023002391438091</v>
      </c>
      <c r="C80" s="6">
        <f t="shared" si="41"/>
        <v>70</v>
      </c>
      <c r="D80" s="7">
        <f t="shared" si="57"/>
        <v>4.2000000000000058E-2</v>
      </c>
      <c r="E80" s="8">
        <f t="shared" si="42"/>
        <v>561289.48864603823</v>
      </c>
      <c r="F80" s="8">
        <f t="shared" si="58"/>
        <v>841645.03135804646</v>
      </c>
      <c r="G80" s="8">
        <f t="shared" si="43"/>
        <v>1000</v>
      </c>
      <c r="H80" s="8">
        <f t="shared" si="34"/>
        <v>342555.62511643919</v>
      </c>
      <c r="I80" s="15">
        <f t="shared" si="59"/>
        <v>25.625911352720689</v>
      </c>
      <c r="J80" s="15">
        <f t="shared" si="35"/>
        <v>21593.546875391847</v>
      </c>
      <c r="K80" s="19"/>
      <c r="L80" s="8">
        <f t="shared" si="44"/>
        <v>5000</v>
      </c>
      <c r="M80" s="8">
        <f t="shared" si="36"/>
        <v>355000</v>
      </c>
      <c r="N80" s="15">
        <f t="shared" si="60"/>
        <v>128.12955676360346</v>
      </c>
      <c r="O80" s="14">
        <f t="shared" si="37"/>
        <v>21309.201393343996</v>
      </c>
      <c r="P80" s="8">
        <f t="shared" si="61"/>
        <v>831549.01693209866</v>
      </c>
      <c r="Q80" s="13">
        <f t="shared" si="66"/>
        <v>70</v>
      </c>
      <c r="R80" s="10">
        <v>39.023002391438091</v>
      </c>
      <c r="S80" s="12">
        <f t="shared" si="67"/>
        <v>4.2000000000000058E-2</v>
      </c>
      <c r="T80" s="11">
        <f t="shared" si="62"/>
        <v>561289.48864603823</v>
      </c>
      <c r="U80" s="11">
        <f t="shared" si="38"/>
        <v>841645.03135804646</v>
      </c>
      <c r="V80" s="11">
        <f t="shared" si="63"/>
        <v>1000</v>
      </c>
      <c r="W80" s="11">
        <f t="shared" si="64"/>
        <v>342555.62511643919</v>
      </c>
      <c r="X80" s="10">
        <f t="shared" si="45"/>
        <v>25.625911352720689</v>
      </c>
      <c r="Y80" s="10">
        <f t="shared" si="39"/>
        <v>21593.546875391847</v>
      </c>
      <c r="AA80" s="11">
        <f t="shared" si="46"/>
        <v>5000</v>
      </c>
      <c r="AB80" s="11">
        <f t="shared" si="40"/>
        <v>355000</v>
      </c>
      <c r="AC80" s="24"/>
      <c r="AD80" s="26">
        <f t="shared" si="47"/>
        <v>-5000</v>
      </c>
      <c r="AE80" s="26">
        <f t="shared" si="48"/>
        <v>-5000</v>
      </c>
      <c r="AF80" s="26">
        <f t="shared" si="49"/>
        <v>-1000</v>
      </c>
      <c r="AG80" s="26">
        <f t="shared" si="50"/>
        <v>0</v>
      </c>
      <c r="AH80" s="26">
        <f t="shared" si="51"/>
        <v>0</v>
      </c>
      <c r="AI80" s="26">
        <f t="shared" si="52"/>
        <v>0</v>
      </c>
      <c r="AJ80" s="26">
        <f t="shared" si="53"/>
        <v>0</v>
      </c>
      <c r="AK80" s="26">
        <f t="shared" si="54"/>
        <v>0</v>
      </c>
      <c r="AL80" s="26">
        <f t="shared" si="55"/>
        <v>0</v>
      </c>
      <c r="AM80" s="26">
        <f t="shared" si="56"/>
        <v>0</v>
      </c>
    </row>
    <row r="81" spans="1:39" x14ac:dyDescent="0.3">
      <c r="A81" s="5">
        <f t="shared" si="65"/>
        <v>72</v>
      </c>
      <c r="B81">
        <v>41.442428539707258</v>
      </c>
      <c r="C81" s="6">
        <f t="shared" si="41"/>
        <v>71</v>
      </c>
      <c r="D81" s="7">
        <f t="shared" si="57"/>
        <v>6.2000000000000145E-2</v>
      </c>
      <c r="E81" s="8">
        <f t="shared" si="42"/>
        <v>573368.10725411354</v>
      </c>
      <c r="F81" s="8">
        <f t="shared" si="58"/>
        <v>894889.02330224542</v>
      </c>
      <c r="G81" s="8">
        <f t="shared" si="43"/>
        <v>1000</v>
      </c>
      <c r="H81" s="8">
        <f t="shared" si="34"/>
        <v>343555.62511643919</v>
      </c>
      <c r="I81" s="15">
        <f t="shared" si="59"/>
        <v>24.129860030810438</v>
      </c>
      <c r="J81" s="15">
        <f t="shared" si="35"/>
        <v>21617.676735422658</v>
      </c>
      <c r="K81" s="19"/>
      <c r="L81" s="8">
        <f t="shared" si="44"/>
        <v>5000</v>
      </c>
      <c r="M81" s="8">
        <f t="shared" si="36"/>
        <v>360000</v>
      </c>
      <c r="N81" s="15">
        <f t="shared" si="60"/>
        <v>120.6493001540522</v>
      </c>
      <c r="O81" s="14">
        <f t="shared" si="37"/>
        <v>21429.850693498047</v>
      </c>
      <c r="P81" s="8">
        <f t="shared" si="61"/>
        <v>888105.05598188879</v>
      </c>
      <c r="Q81" s="13">
        <f t="shared" si="66"/>
        <v>71</v>
      </c>
      <c r="R81" s="10">
        <v>41.442428539707258</v>
      </c>
      <c r="S81" s="12">
        <f t="shared" si="67"/>
        <v>6.2000000000000145E-2</v>
      </c>
      <c r="T81" s="11">
        <f t="shared" si="62"/>
        <v>573368.10725411354</v>
      </c>
      <c r="U81" s="11">
        <f t="shared" si="38"/>
        <v>894889.02330224542</v>
      </c>
      <c r="V81" s="11">
        <f t="shared" si="63"/>
        <v>1000</v>
      </c>
      <c r="W81" s="11">
        <f t="shared" si="64"/>
        <v>343555.62511643919</v>
      </c>
      <c r="X81" s="10">
        <f t="shared" si="45"/>
        <v>24.129860030810438</v>
      </c>
      <c r="Y81" s="10">
        <f t="shared" si="39"/>
        <v>21617.676735422658</v>
      </c>
      <c r="AA81" s="11">
        <f t="shared" si="46"/>
        <v>5000</v>
      </c>
      <c r="AB81" s="11">
        <f t="shared" si="40"/>
        <v>360000</v>
      </c>
      <c r="AC81" s="24"/>
      <c r="AD81" s="26">
        <f t="shared" si="47"/>
        <v>-5000</v>
      </c>
      <c r="AE81" s="26">
        <f t="shared" si="48"/>
        <v>-5000</v>
      </c>
      <c r="AF81" s="26">
        <f t="shared" si="49"/>
        <v>-1000</v>
      </c>
      <c r="AG81" s="26">
        <f t="shared" si="50"/>
        <v>0</v>
      </c>
      <c r="AH81" s="26">
        <f t="shared" si="51"/>
        <v>0</v>
      </c>
      <c r="AI81" s="26">
        <f t="shared" si="52"/>
        <v>0</v>
      </c>
      <c r="AJ81" s="26">
        <f t="shared" si="53"/>
        <v>0</v>
      </c>
      <c r="AK81" s="26">
        <f t="shared" si="54"/>
        <v>0</v>
      </c>
      <c r="AL81" s="26">
        <f t="shared" si="55"/>
        <v>0</v>
      </c>
      <c r="AM81" s="26">
        <f t="shared" si="56"/>
        <v>0</v>
      </c>
    </row>
    <row r="82" spans="1:39" x14ac:dyDescent="0.3">
      <c r="A82" s="5">
        <f t="shared" si="65"/>
        <v>73</v>
      </c>
      <c r="B82">
        <v>46.995713964028027</v>
      </c>
      <c r="C82" s="6">
        <f t="shared" si="41"/>
        <v>72</v>
      </c>
      <c r="D82" s="7">
        <f t="shared" si="57"/>
        <v>0.13399999999999992</v>
      </c>
      <c r="E82" s="8">
        <f t="shared" si="42"/>
        <v>585597.70859479019</v>
      </c>
      <c r="F82" s="8">
        <f t="shared" si="58"/>
        <v>1015938.1524247462</v>
      </c>
      <c r="G82" s="8">
        <f t="shared" si="43"/>
        <v>1000</v>
      </c>
      <c r="H82" s="8">
        <f t="shared" si="34"/>
        <v>344555.62511643919</v>
      </c>
      <c r="I82" s="15">
        <f t="shared" si="59"/>
        <v>21.278536182372523</v>
      </c>
      <c r="J82" s="15">
        <f t="shared" si="35"/>
        <v>21638.955271605031</v>
      </c>
      <c r="K82" s="19"/>
      <c r="L82" s="8">
        <f t="shared" si="44"/>
        <v>5000</v>
      </c>
      <c r="M82" s="8">
        <f t="shared" si="36"/>
        <v>365000</v>
      </c>
      <c r="N82" s="15">
        <f t="shared" si="60"/>
        <v>106.39268091186261</v>
      </c>
      <c r="O82" s="14">
        <f t="shared" si="37"/>
        <v>21536.243374409911</v>
      </c>
      <c r="P82" s="8">
        <f t="shared" si="61"/>
        <v>1012111.1334834619</v>
      </c>
      <c r="Q82" s="13">
        <f t="shared" si="66"/>
        <v>72</v>
      </c>
      <c r="R82" s="10">
        <v>46.995713964028027</v>
      </c>
      <c r="S82" s="12">
        <f t="shared" si="67"/>
        <v>0.13399999999999992</v>
      </c>
      <c r="T82" s="11">
        <f t="shared" si="62"/>
        <v>585597.70859479019</v>
      </c>
      <c r="U82" s="11">
        <f t="shared" si="38"/>
        <v>1015938.1524247462</v>
      </c>
      <c r="V82" s="11">
        <f t="shared" si="63"/>
        <v>1000</v>
      </c>
      <c r="W82" s="11">
        <f t="shared" si="64"/>
        <v>344555.62511643919</v>
      </c>
      <c r="X82" s="10">
        <f t="shared" si="45"/>
        <v>21.278536182372523</v>
      </c>
      <c r="Y82" s="10">
        <f t="shared" si="39"/>
        <v>21638.955271605031</v>
      </c>
      <c r="AA82" s="11">
        <f t="shared" si="46"/>
        <v>5000</v>
      </c>
      <c r="AB82" s="11">
        <f t="shared" si="40"/>
        <v>365000</v>
      </c>
      <c r="AC82" s="24"/>
      <c r="AD82" s="26">
        <f t="shared" si="47"/>
        <v>-5000</v>
      </c>
      <c r="AE82" s="26">
        <f t="shared" si="48"/>
        <v>-5000</v>
      </c>
      <c r="AF82" s="26">
        <f t="shared" si="49"/>
        <v>-1000</v>
      </c>
      <c r="AG82" s="26">
        <f t="shared" si="50"/>
        <v>0</v>
      </c>
      <c r="AH82" s="26">
        <f t="shared" si="51"/>
        <v>0</v>
      </c>
      <c r="AI82" s="26">
        <f t="shared" si="52"/>
        <v>0</v>
      </c>
      <c r="AJ82" s="26">
        <f t="shared" si="53"/>
        <v>0</v>
      </c>
      <c r="AK82" s="26">
        <f t="shared" si="54"/>
        <v>0</v>
      </c>
      <c r="AL82" s="26">
        <f t="shared" si="55"/>
        <v>0</v>
      </c>
      <c r="AM82" s="26">
        <f t="shared" si="56"/>
        <v>0</v>
      </c>
    </row>
    <row r="83" spans="1:39" x14ac:dyDescent="0.3">
      <c r="A83" s="5">
        <f t="shared" si="65"/>
        <v>74</v>
      </c>
      <c r="B83">
        <v>51.6482896464668</v>
      </c>
      <c r="C83" s="6">
        <f t="shared" si="41"/>
        <v>73</v>
      </c>
      <c r="D83" s="7">
        <f t="shared" si="57"/>
        <v>9.8999999999999963E-2</v>
      </c>
      <c r="E83" s="8">
        <f t="shared" si="42"/>
        <v>597980.17995222483</v>
      </c>
      <c r="F83" s="8">
        <f t="shared" si="58"/>
        <v>1117615.0295147961</v>
      </c>
      <c r="G83" s="8">
        <f t="shared" si="43"/>
        <v>1000</v>
      </c>
      <c r="H83" s="8">
        <f t="shared" si="34"/>
        <v>345555.62511643919</v>
      </c>
      <c r="I83" s="15">
        <f t="shared" si="59"/>
        <v>19.361725370675636</v>
      </c>
      <c r="J83" s="15">
        <f t="shared" si="35"/>
        <v>21658.316996975707</v>
      </c>
      <c r="K83" s="19"/>
      <c r="L83" s="8">
        <f t="shared" si="44"/>
        <v>5000</v>
      </c>
      <c r="M83" s="8">
        <f t="shared" si="36"/>
        <v>370000</v>
      </c>
      <c r="N83" s="15">
        <f t="shared" si="60"/>
        <v>96.808626853378172</v>
      </c>
      <c r="O83" s="14">
        <f t="shared" si="37"/>
        <v>21633.052001263288</v>
      </c>
      <c r="P83" s="8">
        <f t="shared" si="61"/>
        <v>1117310.1356983245</v>
      </c>
      <c r="Q83" s="13">
        <f t="shared" si="66"/>
        <v>73</v>
      </c>
      <c r="R83" s="10">
        <v>51.6482896464668</v>
      </c>
      <c r="S83" s="12">
        <f t="shared" si="67"/>
        <v>9.8999999999999963E-2</v>
      </c>
      <c r="T83" s="11">
        <f t="shared" si="62"/>
        <v>597980.17995222483</v>
      </c>
      <c r="U83" s="11">
        <f t="shared" si="38"/>
        <v>1117615.0295147961</v>
      </c>
      <c r="V83" s="11">
        <f t="shared" si="63"/>
        <v>1000</v>
      </c>
      <c r="W83" s="11">
        <f t="shared" si="64"/>
        <v>345555.62511643919</v>
      </c>
      <c r="X83" s="10">
        <f t="shared" si="45"/>
        <v>19.361725370675636</v>
      </c>
      <c r="Y83" s="10">
        <f t="shared" si="39"/>
        <v>21658.316996975707</v>
      </c>
      <c r="AA83" s="11">
        <f t="shared" si="46"/>
        <v>5000</v>
      </c>
      <c r="AB83" s="11">
        <f t="shared" si="40"/>
        <v>370000</v>
      </c>
      <c r="AC83" s="24"/>
      <c r="AD83" s="26">
        <f t="shared" si="47"/>
        <v>-5000</v>
      </c>
      <c r="AE83" s="26">
        <f t="shared" si="48"/>
        <v>-5000</v>
      </c>
      <c r="AF83" s="26">
        <f t="shared" si="49"/>
        <v>-1000</v>
      </c>
      <c r="AG83" s="26">
        <f t="shared" si="50"/>
        <v>0</v>
      </c>
      <c r="AH83" s="26">
        <f t="shared" si="51"/>
        <v>0</v>
      </c>
      <c r="AI83" s="26">
        <f t="shared" si="52"/>
        <v>0</v>
      </c>
      <c r="AJ83" s="26">
        <f t="shared" si="53"/>
        <v>0</v>
      </c>
      <c r="AK83" s="26">
        <f t="shared" si="54"/>
        <v>0</v>
      </c>
      <c r="AL83" s="26">
        <f t="shared" si="55"/>
        <v>0</v>
      </c>
      <c r="AM83" s="26">
        <f t="shared" si="56"/>
        <v>0</v>
      </c>
    </row>
    <row r="84" spans="1:39" x14ac:dyDescent="0.3">
      <c r="A84" s="5">
        <f t="shared" si="65"/>
        <v>75</v>
      </c>
      <c r="B84">
        <v>45.140605151011982</v>
      </c>
      <c r="C84" s="6">
        <f t="shared" si="41"/>
        <v>74</v>
      </c>
      <c r="D84" s="7">
        <f t="shared" si="57"/>
        <v>-0.12600000000000003</v>
      </c>
      <c r="E84" s="8">
        <f t="shared" si="42"/>
        <v>610517.43220162787</v>
      </c>
      <c r="F84" s="8">
        <f t="shared" si="58"/>
        <v>977669.53579593182</v>
      </c>
      <c r="G84" s="8">
        <f t="shared" si="43"/>
        <v>1000</v>
      </c>
      <c r="H84" s="8">
        <f t="shared" si="34"/>
        <v>346555.62511643919</v>
      </c>
      <c r="I84" s="15">
        <f t="shared" si="59"/>
        <v>22.153003856608279</v>
      </c>
      <c r="J84" s="15">
        <f t="shared" si="35"/>
        <v>21680.470000832316</v>
      </c>
      <c r="K84" s="19"/>
      <c r="L84" s="8">
        <f t="shared" si="44"/>
        <v>5000</v>
      </c>
      <c r="M84" s="8">
        <f t="shared" si="36"/>
        <v>375000</v>
      </c>
      <c r="N84" s="15">
        <f t="shared" si="60"/>
        <v>110.7650192830414</v>
      </c>
      <c r="O84" s="14">
        <f t="shared" si="37"/>
        <v>21743.817020546328</v>
      </c>
      <c r="P84" s="8">
        <f t="shared" si="61"/>
        <v>981529.05860033561</v>
      </c>
      <c r="Q84" s="13">
        <f t="shared" si="66"/>
        <v>74</v>
      </c>
      <c r="R84" s="10">
        <v>45.140605151011982</v>
      </c>
      <c r="S84" s="12">
        <f t="shared" si="67"/>
        <v>-0.12600000000000003</v>
      </c>
      <c r="T84" s="11">
        <f t="shared" si="62"/>
        <v>610517.43220162787</v>
      </c>
      <c r="U84" s="11">
        <f t="shared" si="38"/>
        <v>977669.53579593182</v>
      </c>
      <c r="V84" s="11">
        <f t="shared" si="63"/>
        <v>1000</v>
      </c>
      <c r="W84" s="11">
        <f t="shared" si="64"/>
        <v>346555.62511643919</v>
      </c>
      <c r="X84" s="10">
        <f t="shared" si="45"/>
        <v>22.153003856608279</v>
      </c>
      <c r="Y84" s="10">
        <f t="shared" si="39"/>
        <v>21680.470000832316</v>
      </c>
      <c r="AA84" s="11">
        <f t="shared" si="46"/>
        <v>5000</v>
      </c>
      <c r="AB84" s="11">
        <f t="shared" si="40"/>
        <v>375000</v>
      </c>
      <c r="AC84" s="24"/>
      <c r="AD84" s="26">
        <f t="shared" si="47"/>
        <v>-5000</v>
      </c>
      <c r="AE84" s="26">
        <f t="shared" si="48"/>
        <v>-5000</v>
      </c>
      <c r="AF84" s="26">
        <f t="shared" si="49"/>
        <v>-1000</v>
      </c>
      <c r="AG84" s="26">
        <f t="shared" si="50"/>
        <v>0</v>
      </c>
      <c r="AH84" s="26">
        <f t="shared" si="51"/>
        <v>0</v>
      </c>
      <c r="AI84" s="26">
        <f t="shared" si="52"/>
        <v>0</v>
      </c>
      <c r="AJ84" s="26">
        <f t="shared" si="53"/>
        <v>0</v>
      </c>
      <c r="AK84" s="26">
        <f t="shared" si="54"/>
        <v>0</v>
      </c>
      <c r="AL84" s="26">
        <f t="shared" si="55"/>
        <v>0</v>
      </c>
      <c r="AM84" s="26">
        <f t="shared" si="56"/>
        <v>0</v>
      </c>
    </row>
    <row r="85" spans="1:39" x14ac:dyDescent="0.3">
      <c r="A85" s="5">
        <f t="shared" si="65"/>
        <v>76</v>
      </c>
      <c r="B85">
        <v>47.081651172505495</v>
      </c>
      <c r="C85" s="6">
        <f t="shared" si="41"/>
        <v>75</v>
      </c>
      <c r="D85" s="7">
        <f t="shared" si="57"/>
        <v>4.2999999999999948E-2</v>
      </c>
      <c r="E85" s="8">
        <f t="shared" si="42"/>
        <v>623211.40010414796</v>
      </c>
      <c r="F85" s="8">
        <f t="shared" si="58"/>
        <v>1020752.3258351568</v>
      </c>
      <c r="G85" s="8">
        <f t="shared" si="43"/>
        <v>1000</v>
      </c>
      <c r="H85" s="8">
        <f t="shared" si="34"/>
        <v>347555.62511643919</v>
      </c>
      <c r="I85" s="15">
        <f t="shared" si="59"/>
        <v>21.239696890324335</v>
      </c>
      <c r="J85" s="15">
        <f t="shared" si="35"/>
        <v>21701.709697722639</v>
      </c>
      <c r="K85" s="19"/>
      <c r="L85" s="8">
        <f t="shared" si="44"/>
        <v>5000</v>
      </c>
      <c r="M85" s="8">
        <f t="shared" si="36"/>
        <v>380000</v>
      </c>
      <c r="N85" s="15">
        <f t="shared" si="60"/>
        <v>106.19848445162167</v>
      </c>
      <c r="O85" s="14">
        <f t="shared" si="37"/>
        <v>21850.015504997951</v>
      </c>
      <c r="P85" s="8">
        <f t="shared" si="61"/>
        <v>1028734.80812015</v>
      </c>
      <c r="Q85" s="13">
        <f t="shared" si="66"/>
        <v>75</v>
      </c>
      <c r="R85" s="10">
        <v>47.081651172505495</v>
      </c>
      <c r="S85" s="12">
        <f t="shared" si="67"/>
        <v>4.2999999999999948E-2</v>
      </c>
      <c r="T85" s="11">
        <f t="shared" si="62"/>
        <v>623211.40010414796</v>
      </c>
      <c r="U85" s="11">
        <f t="shared" si="38"/>
        <v>1020752.3258351568</v>
      </c>
      <c r="V85" s="11">
        <f t="shared" si="63"/>
        <v>1000</v>
      </c>
      <c r="W85" s="11">
        <f t="shared" si="64"/>
        <v>347555.62511643919</v>
      </c>
      <c r="X85" s="10">
        <f t="shared" si="45"/>
        <v>21.239696890324335</v>
      </c>
      <c r="Y85" s="10">
        <f t="shared" si="39"/>
        <v>21701.709697722639</v>
      </c>
      <c r="AA85" s="11">
        <f t="shared" si="46"/>
        <v>5000</v>
      </c>
      <c r="AB85" s="11">
        <f t="shared" si="40"/>
        <v>380000</v>
      </c>
      <c r="AC85" s="24"/>
      <c r="AD85" s="26">
        <f t="shared" si="47"/>
        <v>-5000</v>
      </c>
      <c r="AE85" s="26">
        <f t="shared" si="48"/>
        <v>-5000</v>
      </c>
      <c r="AF85" s="26">
        <f t="shared" si="49"/>
        <v>-1000</v>
      </c>
      <c r="AG85" s="26">
        <f t="shared" si="50"/>
        <v>0</v>
      </c>
      <c r="AH85" s="26">
        <f t="shared" si="51"/>
        <v>0</v>
      </c>
      <c r="AI85" s="26">
        <f t="shared" si="52"/>
        <v>0</v>
      </c>
      <c r="AJ85" s="26">
        <f t="shared" si="53"/>
        <v>0</v>
      </c>
      <c r="AK85" s="26">
        <f t="shared" si="54"/>
        <v>0</v>
      </c>
      <c r="AL85" s="26">
        <f t="shared" si="55"/>
        <v>0</v>
      </c>
      <c r="AM85" s="26">
        <f t="shared" si="56"/>
        <v>0</v>
      </c>
    </row>
    <row r="86" spans="1:39" x14ac:dyDescent="0.3">
      <c r="A86" s="5">
        <f t="shared" si="65"/>
        <v>77</v>
      </c>
      <c r="B86">
        <v>49.200325475268237</v>
      </c>
      <c r="C86" s="6">
        <f t="shared" si="41"/>
        <v>76</v>
      </c>
      <c r="D86" s="7">
        <f t="shared" si="57"/>
        <v>4.499999999999988E-2</v>
      </c>
      <c r="E86" s="8">
        <f t="shared" si="42"/>
        <v>636064.04260545003</v>
      </c>
      <c r="F86" s="8">
        <f t="shared" si="58"/>
        <v>1067731.1804977388</v>
      </c>
      <c r="G86" s="8">
        <f t="shared" si="43"/>
        <v>1000</v>
      </c>
      <c r="H86" s="8">
        <f t="shared" si="34"/>
        <v>348555.62511643919</v>
      </c>
      <c r="I86" s="15">
        <f t="shared" si="59"/>
        <v>20.325068794568743</v>
      </c>
      <c r="J86" s="15">
        <f t="shared" si="35"/>
        <v>21722.034766517208</v>
      </c>
      <c r="K86" s="19"/>
      <c r="L86" s="8">
        <f t="shared" si="44"/>
        <v>5000</v>
      </c>
      <c r="M86" s="8">
        <f t="shared" si="36"/>
        <v>385000</v>
      </c>
      <c r="N86" s="15">
        <f t="shared" si="60"/>
        <v>101.62534397284371</v>
      </c>
      <c r="O86" s="14">
        <f t="shared" si="37"/>
        <v>21951.640848970794</v>
      </c>
      <c r="P86" s="8">
        <f t="shared" si="61"/>
        <v>1080027.8744855565</v>
      </c>
      <c r="Q86" s="13">
        <f t="shared" si="66"/>
        <v>76</v>
      </c>
      <c r="R86" s="10">
        <v>49.200325475268237</v>
      </c>
      <c r="S86" s="12">
        <f t="shared" si="67"/>
        <v>4.499999999999988E-2</v>
      </c>
      <c r="T86" s="11">
        <f t="shared" si="62"/>
        <v>636064.04260545003</v>
      </c>
      <c r="U86" s="11">
        <f t="shared" si="38"/>
        <v>1067731.1804977388</v>
      </c>
      <c r="V86" s="11">
        <f t="shared" si="63"/>
        <v>1000</v>
      </c>
      <c r="W86" s="11">
        <f t="shared" si="64"/>
        <v>348555.62511643919</v>
      </c>
      <c r="X86" s="10">
        <f t="shared" si="45"/>
        <v>20.325068794568743</v>
      </c>
      <c r="Y86" s="10">
        <f t="shared" si="39"/>
        <v>21722.034766517208</v>
      </c>
      <c r="AA86" s="11">
        <f t="shared" si="46"/>
        <v>5000</v>
      </c>
      <c r="AB86" s="11">
        <f t="shared" si="40"/>
        <v>385000</v>
      </c>
      <c r="AC86" s="24"/>
      <c r="AD86" s="26">
        <f t="shared" si="47"/>
        <v>-5000</v>
      </c>
      <c r="AE86" s="26">
        <f t="shared" si="48"/>
        <v>-5000</v>
      </c>
      <c r="AF86" s="26">
        <f t="shared" si="49"/>
        <v>-1000</v>
      </c>
      <c r="AG86" s="26">
        <f t="shared" si="50"/>
        <v>0</v>
      </c>
      <c r="AH86" s="26">
        <f t="shared" si="51"/>
        <v>0</v>
      </c>
      <c r="AI86" s="26">
        <f t="shared" si="52"/>
        <v>0</v>
      </c>
      <c r="AJ86" s="26">
        <f t="shared" si="53"/>
        <v>0</v>
      </c>
      <c r="AK86" s="26">
        <f t="shared" si="54"/>
        <v>0</v>
      </c>
      <c r="AL86" s="26">
        <f t="shared" si="55"/>
        <v>0</v>
      </c>
      <c r="AM86" s="26">
        <f t="shared" si="56"/>
        <v>0</v>
      </c>
    </row>
    <row r="87" spans="1:39" x14ac:dyDescent="0.3">
      <c r="A87" s="5">
        <f t="shared" si="65"/>
        <v>78</v>
      </c>
      <c r="B87">
        <v>47.625915060059654</v>
      </c>
      <c r="C87" s="6">
        <f t="shared" si="41"/>
        <v>77</v>
      </c>
      <c r="D87" s="7">
        <f t="shared" si="57"/>
        <v>-3.199999999999998E-2</v>
      </c>
      <c r="E87" s="8">
        <f t="shared" si="42"/>
        <v>649077.34313801792</v>
      </c>
      <c r="F87" s="8">
        <f t="shared" si="58"/>
        <v>1034531.7827218111</v>
      </c>
      <c r="G87" s="8">
        <f t="shared" si="43"/>
        <v>1000</v>
      </c>
      <c r="H87" s="8">
        <f t="shared" ref="H87:H150" si="68">IF(C87="NA","NA",IF(H86="NA",G87,H86+G87))</f>
        <v>349555.62511643919</v>
      </c>
      <c r="I87" s="15">
        <f t="shared" si="59"/>
        <v>20.996971895215644</v>
      </c>
      <c r="J87" s="15">
        <f t="shared" ref="J87:J150" si="69">IF(C87="NA","NA",IF(J86="NA",I87,J86+I87))</f>
        <v>21743.031738412425</v>
      </c>
      <c r="K87" s="19"/>
      <c r="L87" s="8">
        <f t="shared" si="44"/>
        <v>5000</v>
      </c>
      <c r="M87" s="8">
        <f t="shared" ref="M87:M150" si="70">IF(C87="NA","NA",IF(M86="NA",L87,M86+L87))</f>
        <v>390000</v>
      </c>
      <c r="N87" s="15">
        <f t="shared" si="60"/>
        <v>104.98485947607821</v>
      </c>
      <c r="O87" s="14">
        <f t="shared" ref="O87:O150" si="71">IF(C87="NA","NA",IF(O86="NA",N87,O86+N87))</f>
        <v>22056.625708446871</v>
      </c>
      <c r="P87" s="8">
        <f t="shared" si="61"/>
        <v>1050466.9825020188</v>
      </c>
      <c r="Q87" s="13">
        <f t="shared" si="66"/>
        <v>77</v>
      </c>
      <c r="R87" s="10">
        <v>47.625915060059654</v>
      </c>
      <c r="S87" s="12">
        <f t="shared" si="67"/>
        <v>-3.199999999999998E-2</v>
      </c>
      <c r="T87" s="11">
        <f t="shared" si="62"/>
        <v>649077.34313801792</v>
      </c>
      <c r="U87" s="11">
        <f t="shared" si="38"/>
        <v>1034531.7827218111</v>
      </c>
      <c r="V87" s="11">
        <f t="shared" si="63"/>
        <v>1000</v>
      </c>
      <c r="W87" s="11">
        <f t="shared" si="64"/>
        <v>349555.62511643919</v>
      </c>
      <c r="X87" s="10">
        <f t="shared" si="45"/>
        <v>20.996971895215644</v>
      </c>
      <c r="Y87" s="10">
        <f t="shared" si="39"/>
        <v>21743.031738412425</v>
      </c>
      <c r="AA87" s="11">
        <f t="shared" si="46"/>
        <v>5000</v>
      </c>
      <c r="AB87" s="11">
        <f t="shared" si="40"/>
        <v>390000</v>
      </c>
      <c r="AC87" s="24"/>
      <c r="AD87" s="26">
        <f t="shared" si="47"/>
        <v>-5000</v>
      </c>
      <c r="AE87" s="26">
        <f t="shared" si="48"/>
        <v>-5000</v>
      </c>
      <c r="AF87" s="26">
        <f t="shared" si="49"/>
        <v>-1000</v>
      </c>
      <c r="AG87" s="26">
        <f t="shared" si="50"/>
        <v>0</v>
      </c>
      <c r="AH87" s="26">
        <f t="shared" si="51"/>
        <v>0</v>
      </c>
      <c r="AI87" s="26">
        <f t="shared" si="52"/>
        <v>0</v>
      </c>
      <c r="AJ87" s="26">
        <f t="shared" si="53"/>
        <v>0</v>
      </c>
      <c r="AK87" s="26">
        <f t="shared" si="54"/>
        <v>0</v>
      </c>
      <c r="AL87" s="26">
        <f t="shared" si="55"/>
        <v>0</v>
      </c>
      <c r="AM87" s="26">
        <f t="shared" si="56"/>
        <v>0</v>
      </c>
    </row>
    <row r="88" spans="1:39" x14ac:dyDescent="0.3">
      <c r="A88" s="5">
        <f t="shared" si="65"/>
        <v>79</v>
      </c>
      <c r="B88">
        <v>46.911526334158758</v>
      </c>
      <c r="C88" s="6">
        <f t="shared" si="41"/>
        <v>78</v>
      </c>
      <c r="D88" s="7">
        <f t="shared" si="57"/>
        <v>-1.5000000000000031E-2</v>
      </c>
      <c r="E88" s="8">
        <f t="shared" si="42"/>
        <v>662253.30992724339</v>
      </c>
      <c r="F88" s="8">
        <f t="shared" si="58"/>
        <v>1019998.8059809839</v>
      </c>
      <c r="G88" s="8">
        <f t="shared" si="43"/>
        <v>1000</v>
      </c>
      <c r="H88" s="8">
        <f t="shared" si="68"/>
        <v>350555.62511643919</v>
      </c>
      <c r="I88" s="15">
        <f t="shared" si="59"/>
        <v>21.316722736259536</v>
      </c>
      <c r="J88" s="15">
        <f t="shared" si="69"/>
        <v>21764.348461148686</v>
      </c>
      <c r="K88" s="19"/>
      <c r="L88" s="8">
        <f t="shared" si="44"/>
        <v>5000</v>
      </c>
      <c r="M88" s="8">
        <f t="shared" si="70"/>
        <v>395000</v>
      </c>
      <c r="N88" s="15">
        <f t="shared" si="60"/>
        <v>106.58361368129768</v>
      </c>
      <c r="O88" s="14">
        <f t="shared" si="71"/>
        <v>22163.209322128168</v>
      </c>
      <c r="P88" s="8">
        <f t="shared" si="61"/>
        <v>1039709.9777644884</v>
      </c>
      <c r="Q88" s="13">
        <f t="shared" si="66"/>
        <v>78</v>
      </c>
      <c r="R88" s="10">
        <v>46.911526334158758</v>
      </c>
      <c r="S88" s="12">
        <f t="shared" si="67"/>
        <v>-1.5000000000000031E-2</v>
      </c>
      <c r="T88" s="11">
        <f t="shared" si="62"/>
        <v>662253.30992724339</v>
      </c>
      <c r="U88" s="11">
        <f t="shared" si="38"/>
        <v>1019998.8059809839</v>
      </c>
      <c r="V88" s="11">
        <f t="shared" si="63"/>
        <v>1000</v>
      </c>
      <c r="W88" s="11">
        <f t="shared" si="64"/>
        <v>350555.62511643919</v>
      </c>
      <c r="X88" s="10">
        <f t="shared" si="45"/>
        <v>21.316722736259536</v>
      </c>
      <c r="Y88" s="10">
        <f t="shared" si="39"/>
        <v>21764.348461148686</v>
      </c>
      <c r="AA88" s="11">
        <f t="shared" si="46"/>
        <v>5000</v>
      </c>
      <c r="AB88" s="11">
        <f t="shared" si="40"/>
        <v>395000</v>
      </c>
      <c r="AC88" s="24"/>
      <c r="AD88" s="26">
        <f t="shared" si="47"/>
        <v>-5000</v>
      </c>
      <c r="AE88" s="26">
        <f t="shared" si="48"/>
        <v>-5000</v>
      </c>
      <c r="AF88" s="26">
        <f t="shared" si="49"/>
        <v>-1000</v>
      </c>
      <c r="AG88" s="26">
        <f t="shared" si="50"/>
        <v>0</v>
      </c>
      <c r="AH88" s="26">
        <f t="shared" si="51"/>
        <v>0</v>
      </c>
      <c r="AI88" s="26">
        <f t="shared" si="52"/>
        <v>0</v>
      </c>
      <c r="AJ88" s="26">
        <f t="shared" si="53"/>
        <v>0</v>
      </c>
      <c r="AK88" s="26">
        <f t="shared" si="54"/>
        <v>0</v>
      </c>
      <c r="AL88" s="26">
        <f t="shared" si="55"/>
        <v>0</v>
      </c>
      <c r="AM88" s="26">
        <f t="shared" si="56"/>
        <v>0</v>
      </c>
    </row>
    <row r="89" spans="1:39" x14ac:dyDescent="0.3">
      <c r="A89" s="5">
        <f t="shared" si="65"/>
        <v>80</v>
      </c>
      <c r="B89">
        <v>43.111692701091897</v>
      </c>
      <c r="C89" s="6">
        <f t="shared" si="41"/>
        <v>79</v>
      </c>
      <c r="D89" s="7">
        <f t="shared" si="57"/>
        <v>-8.100000000000003E-2</v>
      </c>
      <c r="E89" s="8">
        <f t="shared" si="42"/>
        <v>675593.97630133352</v>
      </c>
      <c r="F89" s="8">
        <f t="shared" si="58"/>
        <v>938297.90269652416</v>
      </c>
      <c r="G89" s="8">
        <f t="shared" si="43"/>
        <v>1000</v>
      </c>
      <c r="H89" s="8">
        <f t="shared" si="68"/>
        <v>351555.62511643919</v>
      </c>
      <c r="I89" s="15">
        <f t="shared" si="59"/>
        <v>23.195563369161629</v>
      </c>
      <c r="J89" s="15">
        <f t="shared" si="69"/>
        <v>21787.544024517847</v>
      </c>
      <c r="K89" s="19"/>
      <c r="L89" s="8">
        <f t="shared" si="44"/>
        <v>5000</v>
      </c>
      <c r="M89" s="8">
        <f t="shared" si="70"/>
        <v>400000</v>
      </c>
      <c r="N89" s="15">
        <f t="shared" si="60"/>
        <v>115.97781684580815</v>
      </c>
      <c r="O89" s="14">
        <f t="shared" si="71"/>
        <v>22279.187138973975</v>
      </c>
      <c r="P89" s="8">
        <f t="shared" si="61"/>
        <v>960493.46956556477</v>
      </c>
      <c r="Q89" s="13">
        <f t="shared" si="66"/>
        <v>79</v>
      </c>
      <c r="R89" s="10">
        <v>43.111692701091897</v>
      </c>
      <c r="S89" s="12">
        <f t="shared" si="67"/>
        <v>-8.100000000000003E-2</v>
      </c>
      <c r="T89" s="11">
        <f t="shared" si="62"/>
        <v>675593.97630133352</v>
      </c>
      <c r="U89" s="11">
        <f t="shared" si="38"/>
        <v>938297.90269652416</v>
      </c>
      <c r="V89" s="11">
        <f t="shared" si="63"/>
        <v>1000</v>
      </c>
      <c r="W89" s="11">
        <f t="shared" si="64"/>
        <v>351555.62511643919</v>
      </c>
      <c r="X89" s="10">
        <f t="shared" si="45"/>
        <v>23.195563369161629</v>
      </c>
      <c r="Y89" s="10">
        <f t="shared" si="39"/>
        <v>21787.544024517847</v>
      </c>
      <c r="AA89" s="11">
        <f t="shared" si="46"/>
        <v>5000</v>
      </c>
      <c r="AB89" s="11">
        <f t="shared" si="40"/>
        <v>400000</v>
      </c>
      <c r="AC89" s="24"/>
      <c r="AD89" s="26">
        <f t="shared" si="47"/>
        <v>-5000</v>
      </c>
      <c r="AE89" s="26">
        <f t="shared" si="48"/>
        <v>-5000</v>
      </c>
      <c r="AF89" s="26">
        <f t="shared" si="49"/>
        <v>-1000</v>
      </c>
      <c r="AG89" s="26">
        <f t="shared" si="50"/>
        <v>0</v>
      </c>
      <c r="AH89" s="26">
        <f t="shared" si="51"/>
        <v>0</v>
      </c>
      <c r="AI89" s="26">
        <f t="shared" si="52"/>
        <v>0</v>
      </c>
      <c r="AJ89" s="26">
        <f t="shared" si="53"/>
        <v>0</v>
      </c>
      <c r="AK89" s="26">
        <f t="shared" si="54"/>
        <v>0</v>
      </c>
      <c r="AL89" s="26">
        <f t="shared" si="55"/>
        <v>0</v>
      </c>
      <c r="AM89" s="26">
        <f t="shared" si="56"/>
        <v>0</v>
      </c>
    </row>
    <row r="90" spans="1:39" x14ac:dyDescent="0.3">
      <c r="A90" s="5">
        <f t="shared" si="65"/>
        <v>81</v>
      </c>
      <c r="B90">
        <v>46.258846268271604</v>
      </c>
      <c r="C90" s="6">
        <f t="shared" si="41"/>
        <v>80</v>
      </c>
      <c r="D90" s="7">
        <f t="shared" si="57"/>
        <v>7.2999999999999968E-2</v>
      </c>
      <c r="E90" s="8">
        <f t="shared" si="42"/>
        <v>689101.40100510058</v>
      </c>
      <c r="F90" s="8">
        <f t="shared" si="58"/>
        <v>1007866.6495933704</v>
      </c>
      <c r="G90" s="8">
        <f t="shared" si="43"/>
        <v>1000</v>
      </c>
      <c r="H90" s="8">
        <f t="shared" si="68"/>
        <v>352555.62511643919</v>
      </c>
      <c r="I90" s="15">
        <f t="shared" si="59"/>
        <v>21.617486830532741</v>
      </c>
      <c r="J90" s="15">
        <f t="shared" si="69"/>
        <v>21809.161511348379</v>
      </c>
      <c r="K90" s="19"/>
      <c r="L90" s="8">
        <f t="shared" si="44"/>
        <v>5000</v>
      </c>
      <c r="M90" s="8">
        <f t="shared" si="70"/>
        <v>405000</v>
      </c>
      <c r="N90" s="15">
        <f t="shared" si="60"/>
        <v>108.0874341526637</v>
      </c>
      <c r="O90" s="14">
        <f t="shared" si="71"/>
        <v>22387.27457312664</v>
      </c>
      <c r="P90" s="8">
        <f t="shared" si="61"/>
        <v>1035609.4928438511</v>
      </c>
      <c r="Q90" s="13">
        <f t="shared" si="66"/>
        <v>80</v>
      </c>
      <c r="R90" s="10">
        <v>46.258846268271604</v>
      </c>
      <c r="S90" s="12">
        <f t="shared" si="67"/>
        <v>7.2999999999999968E-2</v>
      </c>
      <c r="T90" s="11">
        <f t="shared" si="62"/>
        <v>689101.40100510058</v>
      </c>
      <c r="U90" s="11">
        <f t="shared" si="38"/>
        <v>1007866.6495933704</v>
      </c>
      <c r="V90" s="11">
        <f t="shared" si="63"/>
        <v>1000</v>
      </c>
      <c r="W90" s="11">
        <f t="shared" si="64"/>
        <v>352555.62511643919</v>
      </c>
      <c r="X90" s="10">
        <f t="shared" si="45"/>
        <v>21.617486830532741</v>
      </c>
      <c r="Y90" s="10">
        <f t="shared" si="39"/>
        <v>21809.161511348379</v>
      </c>
      <c r="AA90" s="11">
        <f t="shared" si="46"/>
        <v>5000</v>
      </c>
      <c r="AB90" s="11">
        <f t="shared" si="40"/>
        <v>405000</v>
      </c>
      <c r="AC90" s="24"/>
      <c r="AD90" s="26">
        <f t="shared" si="47"/>
        <v>-5000</v>
      </c>
      <c r="AE90" s="26">
        <f t="shared" si="48"/>
        <v>-5000</v>
      </c>
      <c r="AF90" s="26">
        <f t="shared" si="49"/>
        <v>-1000</v>
      </c>
      <c r="AG90" s="26">
        <f t="shared" si="50"/>
        <v>0</v>
      </c>
      <c r="AH90" s="26">
        <f t="shared" si="51"/>
        <v>0</v>
      </c>
      <c r="AI90" s="26">
        <f t="shared" si="52"/>
        <v>0</v>
      </c>
      <c r="AJ90" s="26">
        <f t="shared" si="53"/>
        <v>0</v>
      </c>
      <c r="AK90" s="26">
        <f t="shared" si="54"/>
        <v>0</v>
      </c>
      <c r="AL90" s="26">
        <f t="shared" si="55"/>
        <v>0</v>
      </c>
      <c r="AM90" s="26">
        <f t="shared" si="56"/>
        <v>0</v>
      </c>
    </row>
    <row r="91" spans="1:39" x14ac:dyDescent="0.3">
      <c r="A91" s="5">
        <f t="shared" si="65"/>
        <v>82</v>
      </c>
      <c r="B91">
        <v>45.24115165036963</v>
      </c>
      <c r="C91" s="6">
        <f t="shared" si="41"/>
        <v>81</v>
      </c>
      <c r="D91" s="7">
        <f t="shared" si="57"/>
        <v>-2.1999999999999964E-2</v>
      </c>
      <c r="E91" s="8">
        <f t="shared" si="42"/>
        <v>702777.66851766419</v>
      </c>
      <c r="F91" s="8">
        <f t="shared" si="58"/>
        <v>986671.58330231626</v>
      </c>
      <c r="G91" s="8">
        <f t="shared" si="43"/>
        <v>1000</v>
      </c>
      <c r="H91" s="8">
        <f t="shared" si="68"/>
        <v>353555.62511643919</v>
      </c>
      <c r="I91" s="15">
        <f t="shared" si="59"/>
        <v>22.103769765370899</v>
      </c>
      <c r="J91" s="15">
        <f t="shared" si="69"/>
        <v>21831.265281113749</v>
      </c>
      <c r="K91" s="19"/>
      <c r="L91" s="8">
        <f t="shared" si="44"/>
        <v>5000</v>
      </c>
      <c r="M91" s="8">
        <f t="shared" si="70"/>
        <v>410000</v>
      </c>
      <c r="N91" s="15">
        <f t="shared" si="60"/>
        <v>110.51884882685449</v>
      </c>
      <c r="O91" s="14">
        <f t="shared" si="71"/>
        <v>22497.793421953495</v>
      </c>
      <c r="P91" s="8">
        <f t="shared" si="61"/>
        <v>1017826.0840012863</v>
      </c>
      <c r="Q91" s="13">
        <f t="shared" si="66"/>
        <v>81</v>
      </c>
      <c r="R91" s="10">
        <v>45.24115165036963</v>
      </c>
      <c r="S91" s="12">
        <f t="shared" si="67"/>
        <v>-2.1999999999999964E-2</v>
      </c>
      <c r="T91" s="11">
        <f t="shared" si="62"/>
        <v>702777.66851766419</v>
      </c>
      <c r="U91" s="11">
        <f t="shared" si="38"/>
        <v>986671.58330231626</v>
      </c>
      <c r="V91" s="11">
        <f t="shared" si="63"/>
        <v>1000</v>
      </c>
      <c r="W91" s="11">
        <f t="shared" si="64"/>
        <v>353555.62511643919</v>
      </c>
      <c r="X91" s="10">
        <f t="shared" si="45"/>
        <v>22.103769765370899</v>
      </c>
      <c r="Y91" s="10">
        <f t="shared" si="39"/>
        <v>21831.265281113749</v>
      </c>
      <c r="AA91" s="11">
        <f t="shared" si="46"/>
        <v>5000</v>
      </c>
      <c r="AB91" s="11">
        <f t="shared" si="40"/>
        <v>410000</v>
      </c>
      <c r="AC91" s="24"/>
      <c r="AD91" s="26">
        <f t="shared" si="47"/>
        <v>-5000</v>
      </c>
      <c r="AE91" s="26">
        <f t="shared" si="48"/>
        <v>-5000</v>
      </c>
      <c r="AF91" s="26">
        <f t="shared" si="49"/>
        <v>-1000</v>
      </c>
      <c r="AG91" s="26">
        <f t="shared" si="50"/>
        <v>0</v>
      </c>
      <c r="AH91" s="26">
        <f t="shared" si="51"/>
        <v>0</v>
      </c>
      <c r="AI91" s="26">
        <f t="shared" si="52"/>
        <v>0</v>
      </c>
      <c r="AJ91" s="26">
        <f t="shared" si="53"/>
        <v>0</v>
      </c>
      <c r="AK91" s="26">
        <f t="shared" si="54"/>
        <v>0</v>
      </c>
      <c r="AL91" s="26">
        <f t="shared" si="55"/>
        <v>0</v>
      </c>
      <c r="AM91" s="26">
        <f t="shared" si="56"/>
        <v>0</v>
      </c>
    </row>
    <row r="92" spans="1:39" x14ac:dyDescent="0.3">
      <c r="A92" s="5">
        <f t="shared" si="65"/>
        <v>83</v>
      </c>
      <c r="B92">
        <v>39.26931963252084</v>
      </c>
      <c r="C92" s="6">
        <f t="shared" si="41"/>
        <v>82</v>
      </c>
      <c r="D92" s="7">
        <f t="shared" si="57"/>
        <v>-0.13199999999999998</v>
      </c>
      <c r="E92" s="8">
        <f t="shared" si="42"/>
        <v>716624.88937413518</v>
      </c>
      <c r="F92" s="8">
        <f t="shared" si="58"/>
        <v>857298.93430641049</v>
      </c>
      <c r="G92" s="8">
        <f t="shared" si="43"/>
        <v>1000</v>
      </c>
      <c r="H92" s="8">
        <f t="shared" si="68"/>
        <v>354555.62511643919</v>
      </c>
      <c r="I92" s="15">
        <f t="shared" si="59"/>
        <v>25.465172540749883</v>
      </c>
      <c r="J92" s="15">
        <f t="shared" si="69"/>
        <v>21856.730453654498</v>
      </c>
      <c r="K92" s="19"/>
      <c r="L92" s="8">
        <f t="shared" si="44"/>
        <v>5000</v>
      </c>
      <c r="M92" s="8">
        <f t="shared" si="70"/>
        <v>415000</v>
      </c>
      <c r="N92" s="15">
        <f t="shared" si="60"/>
        <v>127.32586270374942</v>
      </c>
      <c r="O92" s="14">
        <f t="shared" si="71"/>
        <v>22625.119284657245</v>
      </c>
      <c r="P92" s="8">
        <f t="shared" si="61"/>
        <v>888473.04091311665</v>
      </c>
      <c r="Q92" s="13">
        <f t="shared" si="66"/>
        <v>82</v>
      </c>
      <c r="R92" s="10">
        <v>39.26931963252084</v>
      </c>
      <c r="S92" s="12">
        <f t="shared" si="67"/>
        <v>-0.13199999999999998</v>
      </c>
      <c r="T92" s="11">
        <f t="shared" si="62"/>
        <v>716624.88937413518</v>
      </c>
      <c r="U92" s="11">
        <f t="shared" si="38"/>
        <v>857298.93430641049</v>
      </c>
      <c r="V92" s="11">
        <f t="shared" si="63"/>
        <v>1000</v>
      </c>
      <c r="W92" s="11">
        <f t="shared" si="64"/>
        <v>354555.62511643919</v>
      </c>
      <c r="X92" s="10">
        <f t="shared" si="45"/>
        <v>25.465172540749883</v>
      </c>
      <c r="Y92" s="10">
        <f t="shared" si="39"/>
        <v>21856.730453654498</v>
      </c>
      <c r="AA92" s="11">
        <f t="shared" si="46"/>
        <v>5000</v>
      </c>
      <c r="AB92" s="11">
        <f t="shared" si="40"/>
        <v>415000</v>
      </c>
      <c r="AC92" s="24"/>
      <c r="AD92" s="26">
        <f t="shared" si="47"/>
        <v>-5000</v>
      </c>
      <c r="AE92" s="26">
        <f t="shared" si="48"/>
        <v>-5000</v>
      </c>
      <c r="AF92" s="26">
        <f t="shared" si="49"/>
        <v>-1000</v>
      </c>
      <c r="AG92" s="26">
        <f t="shared" si="50"/>
        <v>0</v>
      </c>
      <c r="AH92" s="26">
        <f t="shared" si="51"/>
        <v>0</v>
      </c>
      <c r="AI92" s="26">
        <f t="shared" si="52"/>
        <v>0</v>
      </c>
      <c r="AJ92" s="26">
        <f t="shared" si="53"/>
        <v>0</v>
      </c>
      <c r="AK92" s="26">
        <f t="shared" si="54"/>
        <v>0</v>
      </c>
      <c r="AL92" s="26">
        <f t="shared" si="55"/>
        <v>0</v>
      </c>
      <c r="AM92" s="26">
        <f t="shared" si="56"/>
        <v>0</v>
      </c>
    </row>
    <row r="93" spans="1:39" x14ac:dyDescent="0.3">
      <c r="A93" s="5">
        <f t="shared" si="65"/>
        <v>84</v>
      </c>
      <c r="B93">
        <v>41.19351629451436</v>
      </c>
      <c r="C93" s="6">
        <f t="shared" si="41"/>
        <v>83</v>
      </c>
      <c r="D93" s="7">
        <f t="shared" si="57"/>
        <v>4.8999999999999967E-2</v>
      </c>
      <c r="E93" s="8">
        <f t="shared" si="42"/>
        <v>730645.20049131173</v>
      </c>
      <c r="F93" s="8">
        <f t="shared" si="58"/>
        <v>900355.58208742458</v>
      </c>
      <c r="G93" s="8">
        <f t="shared" si="43"/>
        <v>1000</v>
      </c>
      <c r="H93" s="8">
        <f t="shared" si="68"/>
        <v>355555.62511643919</v>
      </c>
      <c r="I93" s="15">
        <f t="shared" si="59"/>
        <v>24.275664957816858</v>
      </c>
      <c r="J93" s="15">
        <f t="shared" si="69"/>
        <v>21881.006118612317</v>
      </c>
      <c r="K93" s="19"/>
      <c r="L93" s="8">
        <f t="shared" si="44"/>
        <v>5000</v>
      </c>
      <c r="M93" s="8">
        <f t="shared" si="70"/>
        <v>420000</v>
      </c>
      <c r="N93" s="15">
        <f t="shared" si="60"/>
        <v>121.37832478908429</v>
      </c>
      <c r="O93" s="14">
        <f t="shared" si="71"/>
        <v>22746.497609446331</v>
      </c>
      <c r="P93" s="8">
        <f t="shared" si="61"/>
        <v>937008.21991785942</v>
      </c>
      <c r="Q93" s="13">
        <f t="shared" si="66"/>
        <v>83</v>
      </c>
      <c r="R93" s="10">
        <v>41.19351629451436</v>
      </c>
      <c r="S93" s="12">
        <f t="shared" si="67"/>
        <v>4.8999999999999967E-2</v>
      </c>
      <c r="T93" s="11">
        <f t="shared" si="62"/>
        <v>730645.20049131173</v>
      </c>
      <c r="U93" s="11">
        <f t="shared" si="38"/>
        <v>900355.58208742458</v>
      </c>
      <c r="V93" s="11">
        <f t="shared" si="63"/>
        <v>1000</v>
      </c>
      <c r="W93" s="11">
        <f t="shared" si="64"/>
        <v>355555.62511643919</v>
      </c>
      <c r="X93" s="10">
        <f t="shared" si="45"/>
        <v>24.275664957816858</v>
      </c>
      <c r="Y93" s="10">
        <f t="shared" si="39"/>
        <v>21881.006118612317</v>
      </c>
      <c r="AA93" s="11">
        <f t="shared" si="46"/>
        <v>5000</v>
      </c>
      <c r="AB93" s="11">
        <f t="shared" si="40"/>
        <v>420000</v>
      </c>
      <c r="AC93" s="24"/>
      <c r="AD93" s="26">
        <f t="shared" si="47"/>
        <v>-5000</v>
      </c>
      <c r="AE93" s="26">
        <f t="shared" si="48"/>
        <v>-5000</v>
      </c>
      <c r="AF93" s="26">
        <f t="shared" si="49"/>
        <v>-1000</v>
      </c>
      <c r="AG93" s="26">
        <f t="shared" si="50"/>
        <v>0</v>
      </c>
      <c r="AH93" s="26">
        <f t="shared" si="51"/>
        <v>0</v>
      </c>
      <c r="AI93" s="26">
        <f t="shared" si="52"/>
        <v>0</v>
      </c>
      <c r="AJ93" s="26">
        <f t="shared" si="53"/>
        <v>0</v>
      </c>
      <c r="AK93" s="26">
        <f t="shared" si="54"/>
        <v>0</v>
      </c>
      <c r="AL93" s="26">
        <f t="shared" si="55"/>
        <v>0</v>
      </c>
      <c r="AM93" s="26">
        <f t="shared" si="56"/>
        <v>0</v>
      </c>
    </row>
    <row r="94" spans="1:39" x14ac:dyDescent="0.3">
      <c r="A94" s="5">
        <f t="shared" si="65"/>
        <v>85</v>
      </c>
      <c r="B94">
        <v>43.500353207007166</v>
      </c>
      <c r="C94" s="6">
        <f t="shared" si="41"/>
        <v>84</v>
      </c>
      <c r="D94" s="7">
        <f t="shared" si="57"/>
        <v>5.6000000000000029E-2</v>
      </c>
      <c r="E94" s="8">
        <f t="shared" si="42"/>
        <v>744840.76549745305</v>
      </c>
      <c r="F94" s="8">
        <f t="shared" si="58"/>
        <v>951831.49468432041</v>
      </c>
      <c r="G94" s="8">
        <f t="shared" si="43"/>
        <v>1000</v>
      </c>
      <c r="H94" s="8">
        <f t="shared" si="68"/>
        <v>356555.62511643919</v>
      </c>
      <c r="I94" s="15">
        <f t="shared" si="59"/>
        <v>22.98831908884172</v>
      </c>
      <c r="J94" s="15">
        <f t="shared" si="69"/>
        <v>21903.99443770116</v>
      </c>
      <c r="K94" s="19"/>
      <c r="L94" s="8">
        <f t="shared" si="44"/>
        <v>5000</v>
      </c>
      <c r="M94" s="8">
        <f t="shared" si="70"/>
        <v>425000</v>
      </c>
      <c r="N94" s="15">
        <f t="shared" si="60"/>
        <v>114.9415954442086</v>
      </c>
      <c r="O94" s="14">
        <f t="shared" si="71"/>
        <v>22861.439204890539</v>
      </c>
      <c r="P94" s="8">
        <f t="shared" si="61"/>
        <v>994480.68023325957</v>
      </c>
      <c r="Q94" s="13">
        <f t="shared" si="66"/>
        <v>84</v>
      </c>
      <c r="R94" s="10">
        <v>43.500353207007166</v>
      </c>
      <c r="S94" s="12">
        <f t="shared" si="67"/>
        <v>5.6000000000000029E-2</v>
      </c>
      <c r="T94" s="11">
        <f t="shared" si="62"/>
        <v>744840.76549745305</v>
      </c>
      <c r="U94" s="11">
        <f t="shared" si="38"/>
        <v>951831.49468432041</v>
      </c>
      <c r="V94" s="11">
        <f t="shared" si="63"/>
        <v>1000</v>
      </c>
      <c r="W94" s="11">
        <f t="shared" si="64"/>
        <v>356555.62511643919</v>
      </c>
      <c r="X94" s="10">
        <f t="shared" si="45"/>
        <v>22.98831908884172</v>
      </c>
      <c r="Y94" s="10">
        <f t="shared" si="39"/>
        <v>21903.99443770116</v>
      </c>
      <c r="AA94" s="11">
        <f t="shared" si="46"/>
        <v>5000</v>
      </c>
      <c r="AB94" s="11">
        <f t="shared" si="40"/>
        <v>425000</v>
      </c>
      <c r="AC94" s="24"/>
      <c r="AD94" s="26">
        <f t="shared" si="47"/>
        <v>-5000</v>
      </c>
      <c r="AE94" s="26">
        <f t="shared" si="48"/>
        <v>-5000</v>
      </c>
      <c r="AF94" s="26">
        <f t="shared" si="49"/>
        <v>-1000</v>
      </c>
      <c r="AG94" s="26">
        <f t="shared" si="50"/>
        <v>0</v>
      </c>
      <c r="AH94" s="26">
        <f t="shared" si="51"/>
        <v>0</v>
      </c>
      <c r="AI94" s="26">
        <f t="shared" si="52"/>
        <v>0</v>
      </c>
      <c r="AJ94" s="26">
        <f t="shared" si="53"/>
        <v>0</v>
      </c>
      <c r="AK94" s="26">
        <f t="shared" si="54"/>
        <v>0</v>
      </c>
      <c r="AL94" s="26">
        <f t="shared" si="55"/>
        <v>0</v>
      </c>
      <c r="AM94" s="26">
        <f t="shared" si="56"/>
        <v>0</v>
      </c>
    </row>
    <row r="95" spans="1:39" x14ac:dyDescent="0.3">
      <c r="A95" s="5">
        <f t="shared" si="65"/>
        <v>86</v>
      </c>
      <c r="B95">
        <v>45.240367335287452</v>
      </c>
      <c r="C95" s="6">
        <f t="shared" si="41"/>
        <v>85</v>
      </c>
      <c r="D95" s="7">
        <f t="shared" si="57"/>
        <v>3.9999999999999994E-2</v>
      </c>
      <c r="E95" s="8">
        <f t="shared" si="42"/>
        <v>759213.77506617096</v>
      </c>
      <c r="F95" s="8">
        <f t="shared" si="58"/>
        <v>990944.7544716933</v>
      </c>
      <c r="G95" s="8">
        <f t="shared" si="43"/>
        <v>1000</v>
      </c>
      <c r="H95" s="8">
        <f t="shared" si="68"/>
        <v>357555.62511643919</v>
      </c>
      <c r="I95" s="15">
        <f t="shared" si="59"/>
        <v>22.104152970040115</v>
      </c>
      <c r="J95" s="15">
        <f t="shared" si="69"/>
        <v>21926.098590671201</v>
      </c>
      <c r="K95" s="19"/>
      <c r="L95" s="8">
        <f t="shared" si="44"/>
        <v>5000</v>
      </c>
      <c r="M95" s="8">
        <f t="shared" si="70"/>
        <v>430000</v>
      </c>
      <c r="N95" s="15">
        <f t="shared" si="60"/>
        <v>110.52076485020058</v>
      </c>
      <c r="O95" s="14">
        <f t="shared" si="71"/>
        <v>22971.959969740739</v>
      </c>
      <c r="P95" s="8">
        <f t="shared" si="61"/>
        <v>1039259.9074425899</v>
      </c>
      <c r="Q95" s="13">
        <f t="shared" si="66"/>
        <v>85</v>
      </c>
      <c r="R95" s="10">
        <v>45.240367335287452</v>
      </c>
      <c r="S95" s="12">
        <f t="shared" si="67"/>
        <v>3.9999999999999994E-2</v>
      </c>
      <c r="T95" s="11">
        <f t="shared" si="62"/>
        <v>759213.77506617096</v>
      </c>
      <c r="U95" s="11">
        <f t="shared" si="38"/>
        <v>990944.7544716933</v>
      </c>
      <c r="V95" s="11">
        <f t="shared" si="63"/>
        <v>1000</v>
      </c>
      <c r="W95" s="11">
        <f t="shared" si="64"/>
        <v>357555.62511643919</v>
      </c>
      <c r="X95" s="10">
        <f t="shared" si="45"/>
        <v>22.104152970040115</v>
      </c>
      <c r="Y95" s="10">
        <f t="shared" si="39"/>
        <v>21926.098590671201</v>
      </c>
      <c r="AA95" s="11">
        <f t="shared" si="46"/>
        <v>5000</v>
      </c>
      <c r="AB95" s="11">
        <f t="shared" si="40"/>
        <v>430000</v>
      </c>
      <c r="AC95" s="24"/>
      <c r="AD95" s="26">
        <f t="shared" si="47"/>
        <v>-5000</v>
      </c>
      <c r="AE95" s="26">
        <f t="shared" si="48"/>
        <v>-5000</v>
      </c>
      <c r="AF95" s="26">
        <f t="shared" si="49"/>
        <v>-1000</v>
      </c>
      <c r="AG95" s="26">
        <f t="shared" si="50"/>
        <v>0</v>
      </c>
      <c r="AH95" s="26">
        <f t="shared" si="51"/>
        <v>0</v>
      </c>
      <c r="AI95" s="26">
        <f t="shared" si="52"/>
        <v>0</v>
      </c>
      <c r="AJ95" s="26">
        <f t="shared" si="53"/>
        <v>0</v>
      </c>
      <c r="AK95" s="26">
        <f t="shared" si="54"/>
        <v>0</v>
      </c>
      <c r="AL95" s="26">
        <f t="shared" si="55"/>
        <v>0</v>
      </c>
      <c r="AM95" s="26">
        <f t="shared" si="56"/>
        <v>0</v>
      </c>
    </row>
    <row r="96" spans="1:39" x14ac:dyDescent="0.3">
      <c r="A96" s="5">
        <f t="shared" si="65"/>
        <v>87</v>
      </c>
      <c r="B96">
        <v>40.082965459064681</v>
      </c>
      <c r="C96" s="6">
        <f t="shared" si="41"/>
        <v>86</v>
      </c>
      <c r="D96" s="7">
        <f t="shared" si="57"/>
        <v>-0.11400000000000003</v>
      </c>
      <c r="E96" s="8">
        <f t="shared" si="42"/>
        <v>773766.44725449826</v>
      </c>
      <c r="F96" s="8">
        <f t="shared" si="58"/>
        <v>878863.05246192031</v>
      </c>
      <c r="G96" s="8">
        <f t="shared" si="43"/>
        <v>1000</v>
      </c>
      <c r="H96" s="8">
        <f t="shared" si="68"/>
        <v>358555.62511643919</v>
      </c>
      <c r="I96" s="15">
        <f t="shared" si="59"/>
        <v>24.948253916523836</v>
      </c>
      <c r="J96" s="15">
        <f t="shared" si="69"/>
        <v>21951.046844587727</v>
      </c>
      <c r="K96" s="19"/>
      <c r="L96" s="8">
        <f t="shared" si="44"/>
        <v>5000</v>
      </c>
      <c r="M96" s="8">
        <f t="shared" si="70"/>
        <v>435000</v>
      </c>
      <c r="N96" s="15">
        <f t="shared" si="60"/>
        <v>124.74126958261917</v>
      </c>
      <c r="O96" s="14">
        <f t="shared" si="71"/>
        <v>23096.70123932336</v>
      </c>
      <c r="P96" s="8">
        <f t="shared" si="61"/>
        <v>925784.2779941347</v>
      </c>
      <c r="Q96" s="13">
        <f t="shared" si="66"/>
        <v>86</v>
      </c>
      <c r="R96" s="10">
        <v>40.082965459064681</v>
      </c>
      <c r="S96" s="12">
        <f t="shared" si="67"/>
        <v>-0.11400000000000003</v>
      </c>
      <c r="T96" s="11">
        <f t="shared" si="62"/>
        <v>773766.44725449826</v>
      </c>
      <c r="U96" s="11">
        <f t="shared" si="38"/>
        <v>878863.05246192031</v>
      </c>
      <c r="V96" s="11">
        <f t="shared" si="63"/>
        <v>1000</v>
      </c>
      <c r="W96" s="11">
        <f t="shared" si="64"/>
        <v>358555.62511643919</v>
      </c>
      <c r="X96" s="10">
        <f t="shared" si="45"/>
        <v>24.948253916523836</v>
      </c>
      <c r="Y96" s="10">
        <f t="shared" si="39"/>
        <v>21951.046844587727</v>
      </c>
      <c r="AA96" s="11">
        <f t="shared" si="46"/>
        <v>5000</v>
      </c>
      <c r="AB96" s="11">
        <f t="shared" si="40"/>
        <v>435000</v>
      </c>
      <c r="AC96" s="24"/>
      <c r="AD96" s="26">
        <f t="shared" si="47"/>
        <v>-5000</v>
      </c>
      <c r="AE96" s="26">
        <f t="shared" si="48"/>
        <v>-5000</v>
      </c>
      <c r="AF96" s="26">
        <f t="shared" si="49"/>
        <v>-1000</v>
      </c>
      <c r="AG96" s="26">
        <f t="shared" si="50"/>
        <v>0</v>
      </c>
      <c r="AH96" s="26">
        <f t="shared" si="51"/>
        <v>0</v>
      </c>
      <c r="AI96" s="26">
        <f t="shared" si="52"/>
        <v>0</v>
      </c>
      <c r="AJ96" s="26">
        <f t="shared" si="53"/>
        <v>0</v>
      </c>
      <c r="AK96" s="26">
        <f t="shared" si="54"/>
        <v>0</v>
      </c>
      <c r="AL96" s="26">
        <f t="shared" si="55"/>
        <v>0</v>
      </c>
      <c r="AM96" s="26">
        <f t="shared" si="56"/>
        <v>0</v>
      </c>
    </row>
    <row r="97" spans="1:39" x14ac:dyDescent="0.3">
      <c r="A97" s="5">
        <f t="shared" si="65"/>
        <v>88</v>
      </c>
      <c r="B97">
        <v>37.677987531520799</v>
      </c>
      <c r="C97" s="6">
        <f t="shared" si="41"/>
        <v>87</v>
      </c>
      <c r="D97" s="7">
        <f t="shared" si="57"/>
        <v>-6.0000000000000032E-2</v>
      </c>
      <c r="E97" s="8">
        <f t="shared" si="42"/>
        <v>788501.02784517931</v>
      </c>
      <c r="F97" s="8">
        <f t="shared" si="58"/>
        <v>827071.26931420504</v>
      </c>
      <c r="G97" s="8">
        <f t="shared" si="43"/>
        <v>1000</v>
      </c>
      <c r="H97" s="8">
        <f t="shared" si="68"/>
        <v>359555.62511643919</v>
      </c>
      <c r="I97" s="15">
        <f t="shared" si="59"/>
        <v>26.540695655876419</v>
      </c>
      <c r="J97" s="15">
        <f t="shared" si="69"/>
        <v>21977.587540243603</v>
      </c>
      <c r="K97" s="19"/>
      <c r="L97" s="8">
        <f t="shared" si="44"/>
        <v>5000</v>
      </c>
      <c r="M97" s="8">
        <f t="shared" si="70"/>
        <v>440000</v>
      </c>
      <c r="N97" s="15">
        <f t="shared" si="60"/>
        <v>132.7034782793821</v>
      </c>
      <c r="O97" s="14">
        <f t="shared" si="71"/>
        <v>23229.404717602742</v>
      </c>
      <c r="P97" s="8">
        <f t="shared" si="61"/>
        <v>875237.22131448647</v>
      </c>
      <c r="Q97" s="13">
        <f t="shared" si="66"/>
        <v>87</v>
      </c>
      <c r="R97" s="10">
        <v>37.677987531520799</v>
      </c>
      <c r="S97" s="12">
        <f t="shared" si="67"/>
        <v>-6.0000000000000032E-2</v>
      </c>
      <c r="T97" s="11">
        <f t="shared" si="62"/>
        <v>788501.02784517931</v>
      </c>
      <c r="U97" s="11">
        <f t="shared" si="38"/>
        <v>827071.26931420504</v>
      </c>
      <c r="V97" s="11">
        <f t="shared" si="63"/>
        <v>1000</v>
      </c>
      <c r="W97" s="11">
        <f t="shared" si="64"/>
        <v>359555.62511643919</v>
      </c>
      <c r="X97" s="10">
        <f t="shared" si="45"/>
        <v>26.540695655876419</v>
      </c>
      <c r="Y97" s="10">
        <f t="shared" si="39"/>
        <v>21977.587540243603</v>
      </c>
      <c r="AA97" s="11">
        <f t="shared" si="46"/>
        <v>5000</v>
      </c>
      <c r="AB97" s="11">
        <f t="shared" si="40"/>
        <v>440000</v>
      </c>
      <c r="AC97" s="24"/>
      <c r="AD97" s="26">
        <f t="shared" si="47"/>
        <v>-5000</v>
      </c>
      <c r="AE97" s="26">
        <f t="shared" si="48"/>
        <v>-5000</v>
      </c>
      <c r="AF97" s="26">
        <f t="shared" si="49"/>
        <v>-1000</v>
      </c>
      <c r="AG97" s="26">
        <f t="shared" si="50"/>
        <v>0</v>
      </c>
      <c r="AH97" s="26">
        <f t="shared" si="51"/>
        <v>0</v>
      </c>
      <c r="AI97" s="26">
        <f t="shared" si="52"/>
        <v>0</v>
      </c>
      <c r="AJ97" s="26">
        <f t="shared" si="53"/>
        <v>0</v>
      </c>
      <c r="AK97" s="26">
        <f t="shared" si="54"/>
        <v>0</v>
      </c>
      <c r="AL97" s="26">
        <f t="shared" si="55"/>
        <v>0</v>
      </c>
      <c r="AM97" s="26">
        <f t="shared" si="56"/>
        <v>0</v>
      </c>
    </row>
    <row r="98" spans="1:39" x14ac:dyDescent="0.3">
      <c r="A98" s="5">
        <f t="shared" si="65"/>
        <v>89</v>
      </c>
      <c r="B98">
        <v>36.283901992854531</v>
      </c>
      <c r="C98" s="6">
        <f t="shared" si="41"/>
        <v>88</v>
      </c>
      <c r="D98" s="7">
        <f t="shared" si="57"/>
        <v>-3.699999999999995E-2</v>
      </c>
      <c r="E98" s="8">
        <f t="shared" si="42"/>
        <v>803419.79069324431</v>
      </c>
      <c r="F98" s="8">
        <f t="shared" si="58"/>
        <v>797432.63234957948</v>
      </c>
      <c r="G98" s="8">
        <f t="shared" si="43"/>
        <v>10987.158343664836</v>
      </c>
      <c r="H98" s="8">
        <f t="shared" si="68"/>
        <v>370542.78346010402</v>
      </c>
      <c r="I98" s="15">
        <f t="shared" si="59"/>
        <v>302.81082629504846</v>
      </c>
      <c r="J98" s="15">
        <f t="shared" si="69"/>
        <v>22280.398366538651</v>
      </c>
      <c r="K98" s="19"/>
      <c r="L98" s="8">
        <f t="shared" si="44"/>
        <v>5000</v>
      </c>
      <c r="M98" s="8">
        <f t="shared" si="70"/>
        <v>445000</v>
      </c>
      <c r="N98" s="15">
        <f t="shared" si="60"/>
        <v>137.80215813019947</v>
      </c>
      <c r="O98" s="14">
        <f t="shared" si="71"/>
        <v>23367.20687573294</v>
      </c>
      <c r="P98" s="8">
        <f t="shared" si="61"/>
        <v>847853.44412585057</v>
      </c>
      <c r="Q98" s="13">
        <f t="shared" si="66"/>
        <v>88</v>
      </c>
      <c r="R98" s="10">
        <v>36.283901992854531</v>
      </c>
      <c r="S98" s="12">
        <f t="shared" si="67"/>
        <v>-3.699999999999995E-2</v>
      </c>
      <c r="T98" s="11">
        <f t="shared" si="62"/>
        <v>803419.79069324431</v>
      </c>
      <c r="U98" s="11">
        <f t="shared" si="38"/>
        <v>797432.63234957948</v>
      </c>
      <c r="V98" s="11">
        <f t="shared" si="63"/>
        <v>10987.158343664836</v>
      </c>
      <c r="W98" s="11">
        <f t="shared" si="64"/>
        <v>370542.78346010402</v>
      </c>
      <c r="X98" s="10">
        <f t="shared" si="45"/>
        <v>302.81082629504846</v>
      </c>
      <c r="Y98" s="10">
        <f t="shared" si="39"/>
        <v>22280.398366538651</v>
      </c>
      <c r="AA98" s="11">
        <f t="shared" si="46"/>
        <v>5000</v>
      </c>
      <c r="AB98" s="11">
        <f t="shared" si="40"/>
        <v>445000</v>
      </c>
      <c r="AC98" s="24"/>
      <c r="AD98" s="26">
        <f t="shared" si="47"/>
        <v>-5000</v>
      </c>
      <c r="AE98" s="26">
        <f t="shared" si="48"/>
        <v>-5000</v>
      </c>
      <c r="AF98" s="26">
        <f t="shared" si="49"/>
        <v>-10987.158343664836</v>
      </c>
      <c r="AG98" s="26">
        <f t="shared" si="50"/>
        <v>0</v>
      </c>
      <c r="AH98" s="26">
        <f t="shared" si="51"/>
        <v>0</v>
      </c>
      <c r="AI98" s="26">
        <f t="shared" si="52"/>
        <v>0</v>
      </c>
      <c r="AJ98" s="26">
        <f t="shared" si="53"/>
        <v>0</v>
      </c>
      <c r="AK98" s="26">
        <f t="shared" si="54"/>
        <v>0</v>
      </c>
      <c r="AL98" s="26">
        <f t="shared" si="55"/>
        <v>0</v>
      </c>
      <c r="AM98" s="26">
        <f t="shared" si="56"/>
        <v>0</v>
      </c>
    </row>
    <row r="99" spans="1:39" x14ac:dyDescent="0.3">
      <c r="A99" s="5">
        <f t="shared" si="65"/>
        <v>90</v>
      </c>
      <c r="B99">
        <v>34.070583971290404</v>
      </c>
      <c r="C99" s="6">
        <f t="shared" si="41"/>
        <v>89</v>
      </c>
      <c r="D99" s="7">
        <f t="shared" si="57"/>
        <v>-6.1000000000000033E-2</v>
      </c>
      <c r="E99" s="8">
        <f t="shared" si="42"/>
        <v>818525.03807690972</v>
      </c>
      <c r="F99" s="8">
        <f t="shared" si="58"/>
        <v>759106.18346095632</v>
      </c>
      <c r="G99" s="8">
        <f t="shared" si="43"/>
        <v>15000</v>
      </c>
      <c r="H99" s="8">
        <f t="shared" si="68"/>
        <v>385542.78346010402</v>
      </c>
      <c r="I99" s="15">
        <f t="shared" si="59"/>
        <v>440.26248603897596</v>
      </c>
      <c r="J99" s="15">
        <f t="shared" si="69"/>
        <v>22720.660852577628</v>
      </c>
      <c r="K99" s="19"/>
      <c r="L99" s="8">
        <f t="shared" si="44"/>
        <v>5000</v>
      </c>
      <c r="M99" s="8">
        <f t="shared" si="70"/>
        <v>450000</v>
      </c>
      <c r="N99" s="15">
        <f t="shared" si="60"/>
        <v>146.754162012992</v>
      </c>
      <c r="O99" s="14">
        <f t="shared" si="71"/>
        <v>23513.961037745932</v>
      </c>
      <c r="P99" s="8">
        <f t="shared" si="61"/>
        <v>801134.38403417368</v>
      </c>
      <c r="Q99" s="13">
        <f t="shared" si="66"/>
        <v>89</v>
      </c>
      <c r="R99" s="10">
        <v>34.070583971290404</v>
      </c>
      <c r="S99" s="12">
        <f t="shared" si="67"/>
        <v>-6.1000000000000033E-2</v>
      </c>
      <c r="T99" s="11">
        <f t="shared" si="62"/>
        <v>818525.03807690972</v>
      </c>
      <c r="U99" s="11">
        <f t="shared" si="38"/>
        <v>759106.18346095632</v>
      </c>
      <c r="V99" s="11">
        <f t="shared" si="63"/>
        <v>15000</v>
      </c>
      <c r="W99" s="11">
        <f t="shared" si="64"/>
        <v>385542.78346010402</v>
      </c>
      <c r="X99" s="10">
        <f t="shared" si="45"/>
        <v>440.26248603897596</v>
      </c>
      <c r="Y99" s="10">
        <f t="shared" si="39"/>
        <v>22720.660852577628</v>
      </c>
      <c r="AA99" s="11">
        <f t="shared" si="46"/>
        <v>5000</v>
      </c>
      <c r="AB99" s="11">
        <f t="shared" si="40"/>
        <v>450000</v>
      </c>
      <c r="AC99" s="24"/>
      <c r="AD99" s="26">
        <f t="shared" si="47"/>
        <v>-5000</v>
      </c>
      <c r="AE99" s="26">
        <f t="shared" si="48"/>
        <v>-5000</v>
      </c>
      <c r="AF99" s="26">
        <f t="shared" si="49"/>
        <v>-15000</v>
      </c>
      <c r="AG99" s="26">
        <f t="shared" si="50"/>
        <v>0</v>
      </c>
      <c r="AH99" s="26">
        <f t="shared" si="51"/>
        <v>0</v>
      </c>
      <c r="AI99" s="26">
        <f t="shared" si="52"/>
        <v>0</v>
      </c>
      <c r="AJ99" s="26">
        <f t="shared" si="53"/>
        <v>0</v>
      </c>
      <c r="AK99" s="26">
        <f t="shared" si="54"/>
        <v>0</v>
      </c>
      <c r="AL99" s="26">
        <f t="shared" si="55"/>
        <v>0</v>
      </c>
      <c r="AM99" s="26">
        <f t="shared" si="56"/>
        <v>0</v>
      </c>
    </row>
    <row r="100" spans="1:39" x14ac:dyDescent="0.3">
      <c r="A100" s="5">
        <f t="shared" si="65"/>
        <v>91</v>
      </c>
      <c r="B100">
        <v>38.397548135644286</v>
      </c>
      <c r="C100" s="6">
        <f t="shared" si="41"/>
        <v>90</v>
      </c>
      <c r="D100" s="7">
        <f t="shared" si="57"/>
        <v>0.12700000000000003</v>
      </c>
      <c r="E100" s="8">
        <f t="shared" si="42"/>
        <v>833819.10105287132</v>
      </c>
      <c r="F100" s="8">
        <f t="shared" si="58"/>
        <v>872417.66876049782</v>
      </c>
      <c r="G100" s="8">
        <f t="shared" si="43"/>
        <v>1000</v>
      </c>
      <c r="H100" s="8">
        <f t="shared" si="68"/>
        <v>386542.78346010402</v>
      </c>
      <c r="I100" s="15">
        <f t="shared" si="59"/>
        <v>26.04332954977675</v>
      </c>
      <c r="J100" s="15">
        <f t="shared" si="69"/>
        <v>22746.704182127403</v>
      </c>
      <c r="K100" s="19"/>
      <c r="L100" s="8">
        <f t="shared" si="44"/>
        <v>5000</v>
      </c>
      <c r="M100" s="8">
        <f t="shared" si="70"/>
        <v>455000</v>
      </c>
      <c r="N100" s="15">
        <f t="shared" si="60"/>
        <v>130.21664774888376</v>
      </c>
      <c r="O100" s="14">
        <f t="shared" si="71"/>
        <v>23644.177685494815</v>
      </c>
      <c r="P100" s="8">
        <f t="shared" si="61"/>
        <v>907878.45080651366</v>
      </c>
      <c r="Q100" s="13">
        <f t="shared" si="66"/>
        <v>90</v>
      </c>
      <c r="R100" s="10">
        <v>38.397548135644286</v>
      </c>
      <c r="S100" s="12">
        <f t="shared" si="67"/>
        <v>0.12700000000000003</v>
      </c>
      <c r="T100" s="11">
        <f t="shared" si="62"/>
        <v>833819.10105287132</v>
      </c>
      <c r="U100" s="11">
        <f t="shared" si="38"/>
        <v>872417.66876049782</v>
      </c>
      <c r="V100" s="11">
        <f t="shared" si="63"/>
        <v>1000</v>
      </c>
      <c r="W100" s="11">
        <f t="shared" si="64"/>
        <v>386542.78346010402</v>
      </c>
      <c r="X100" s="10">
        <f t="shared" si="45"/>
        <v>26.04332954977675</v>
      </c>
      <c r="Y100" s="10">
        <f t="shared" si="39"/>
        <v>22746.704182127403</v>
      </c>
      <c r="AA100" s="11">
        <f t="shared" si="46"/>
        <v>5000</v>
      </c>
      <c r="AB100" s="11">
        <f t="shared" si="40"/>
        <v>455000</v>
      </c>
      <c r="AC100" s="24"/>
      <c r="AD100" s="26">
        <f t="shared" si="47"/>
        <v>-5000</v>
      </c>
      <c r="AE100" s="26">
        <f t="shared" si="48"/>
        <v>-5000</v>
      </c>
      <c r="AF100" s="26">
        <f t="shared" si="49"/>
        <v>-1000</v>
      </c>
      <c r="AG100" s="26">
        <f t="shared" si="50"/>
        <v>0</v>
      </c>
      <c r="AH100" s="26">
        <f t="shared" si="51"/>
        <v>0</v>
      </c>
      <c r="AI100" s="26">
        <f t="shared" si="52"/>
        <v>0</v>
      </c>
      <c r="AJ100" s="26">
        <f t="shared" si="53"/>
        <v>0</v>
      </c>
      <c r="AK100" s="26">
        <f t="shared" si="54"/>
        <v>0</v>
      </c>
      <c r="AL100" s="26">
        <f t="shared" si="55"/>
        <v>0</v>
      </c>
      <c r="AM100" s="26">
        <f t="shared" si="56"/>
        <v>0</v>
      </c>
    </row>
    <row r="101" spans="1:39" x14ac:dyDescent="0.3">
      <c r="A101" s="5">
        <f t="shared" si="65"/>
        <v>92</v>
      </c>
      <c r="B101">
        <v>37.89838000988091</v>
      </c>
      <c r="C101" s="6">
        <f t="shared" si="41"/>
        <v>91</v>
      </c>
      <c r="D101" s="7">
        <f t="shared" si="57"/>
        <v>-1.3000000000000001E-2</v>
      </c>
      <c r="E101" s="8">
        <f t="shared" si="42"/>
        <v>849304.33981603198</v>
      </c>
      <c r="F101" s="8">
        <f t="shared" si="58"/>
        <v>862063.23906661139</v>
      </c>
      <c r="G101" s="8">
        <f t="shared" si="43"/>
        <v>1000</v>
      </c>
      <c r="H101" s="8">
        <f t="shared" si="68"/>
        <v>387542.78346010402</v>
      </c>
      <c r="I101" s="15">
        <f t="shared" si="59"/>
        <v>26.386352127433383</v>
      </c>
      <c r="J101" s="15">
        <f t="shared" si="69"/>
        <v>22773.090534254836</v>
      </c>
      <c r="K101" s="19"/>
      <c r="L101" s="8">
        <f t="shared" si="44"/>
        <v>5000</v>
      </c>
      <c r="M101" s="8">
        <f t="shared" si="70"/>
        <v>460000</v>
      </c>
      <c r="N101" s="15">
        <f t="shared" si="60"/>
        <v>131.93176063716692</v>
      </c>
      <c r="O101" s="14">
        <f t="shared" si="71"/>
        <v>23776.109446131981</v>
      </c>
      <c r="P101" s="8">
        <f t="shared" si="61"/>
        <v>901076.03094602888</v>
      </c>
      <c r="Q101" s="13">
        <f t="shared" si="66"/>
        <v>91</v>
      </c>
      <c r="R101" s="10">
        <v>37.89838000988091</v>
      </c>
      <c r="S101" s="12">
        <f t="shared" si="67"/>
        <v>-1.3000000000000001E-2</v>
      </c>
      <c r="T101" s="11">
        <f t="shared" si="62"/>
        <v>849304.33981603198</v>
      </c>
      <c r="U101" s="11">
        <f t="shared" si="38"/>
        <v>862063.23906661139</v>
      </c>
      <c r="V101" s="11">
        <f t="shared" si="63"/>
        <v>1000</v>
      </c>
      <c r="W101" s="11">
        <f t="shared" si="64"/>
        <v>387542.78346010402</v>
      </c>
      <c r="X101" s="10">
        <f t="shared" si="45"/>
        <v>26.386352127433383</v>
      </c>
      <c r="Y101" s="10">
        <f t="shared" si="39"/>
        <v>22773.090534254836</v>
      </c>
      <c r="AA101" s="11">
        <f t="shared" si="46"/>
        <v>5000</v>
      </c>
      <c r="AB101" s="11">
        <f t="shared" si="40"/>
        <v>460000</v>
      </c>
      <c r="AC101" s="24"/>
      <c r="AD101" s="26">
        <f t="shared" si="47"/>
        <v>-5000</v>
      </c>
      <c r="AE101" s="26">
        <f t="shared" si="48"/>
        <v>-5000</v>
      </c>
      <c r="AF101" s="26">
        <f t="shared" si="49"/>
        <v>-1000</v>
      </c>
      <c r="AG101" s="26">
        <f t="shared" si="50"/>
        <v>0</v>
      </c>
      <c r="AH101" s="26">
        <f t="shared" si="51"/>
        <v>0</v>
      </c>
      <c r="AI101" s="26">
        <f t="shared" si="52"/>
        <v>0</v>
      </c>
      <c r="AJ101" s="26">
        <f t="shared" si="53"/>
        <v>0</v>
      </c>
      <c r="AK101" s="26">
        <f t="shared" si="54"/>
        <v>0</v>
      </c>
      <c r="AL101" s="26">
        <f t="shared" si="55"/>
        <v>0</v>
      </c>
      <c r="AM101" s="26">
        <f t="shared" si="56"/>
        <v>0</v>
      </c>
    </row>
    <row r="102" spans="1:39" x14ac:dyDescent="0.3">
      <c r="A102" s="5">
        <f t="shared" si="65"/>
        <v>93</v>
      </c>
      <c r="B102">
        <v>35.283391789199129</v>
      </c>
      <c r="C102" s="6">
        <f t="shared" si="41"/>
        <v>92</v>
      </c>
      <c r="D102" s="7">
        <f t="shared" si="57"/>
        <v>-6.899999999999995E-2</v>
      </c>
      <c r="E102" s="8">
        <f t="shared" si="42"/>
        <v>864983.14406373235</v>
      </c>
      <c r="F102" s="8">
        <f t="shared" si="58"/>
        <v>803511.87557101529</v>
      </c>
      <c r="G102" s="8">
        <f t="shared" si="43"/>
        <v>15000</v>
      </c>
      <c r="H102" s="8">
        <f t="shared" si="68"/>
        <v>402542.78346010402</v>
      </c>
      <c r="I102" s="15">
        <f t="shared" si="59"/>
        <v>425.12919646777738</v>
      </c>
      <c r="J102" s="15">
        <f t="shared" si="69"/>
        <v>23198.219730722612</v>
      </c>
      <c r="K102" s="19"/>
      <c r="L102" s="8">
        <f t="shared" si="44"/>
        <v>5000</v>
      </c>
      <c r="M102" s="8">
        <f t="shared" si="70"/>
        <v>465000</v>
      </c>
      <c r="N102" s="15">
        <f t="shared" si="60"/>
        <v>141.70973215592579</v>
      </c>
      <c r="O102" s="14">
        <f t="shared" si="71"/>
        <v>23917.819178287908</v>
      </c>
      <c r="P102" s="8">
        <f t="shared" si="61"/>
        <v>843901.78481075307</v>
      </c>
      <c r="Q102" s="13">
        <f t="shared" si="66"/>
        <v>92</v>
      </c>
      <c r="R102" s="10">
        <v>35.283391789199129</v>
      </c>
      <c r="S102" s="12">
        <f t="shared" si="67"/>
        <v>-6.899999999999995E-2</v>
      </c>
      <c r="T102" s="11">
        <f t="shared" si="62"/>
        <v>864983.14406373235</v>
      </c>
      <c r="U102" s="11">
        <f t="shared" si="38"/>
        <v>803511.87557101529</v>
      </c>
      <c r="V102" s="11">
        <f t="shared" si="63"/>
        <v>15000</v>
      </c>
      <c r="W102" s="11">
        <f t="shared" si="64"/>
        <v>402542.78346010402</v>
      </c>
      <c r="X102" s="10">
        <f t="shared" si="45"/>
        <v>425.12919646777738</v>
      </c>
      <c r="Y102" s="10">
        <f t="shared" si="39"/>
        <v>23198.219730722612</v>
      </c>
      <c r="AA102" s="11">
        <f t="shared" si="46"/>
        <v>5000</v>
      </c>
      <c r="AB102" s="11">
        <f t="shared" si="40"/>
        <v>465000</v>
      </c>
      <c r="AC102" s="24"/>
      <c r="AD102" s="26">
        <f t="shared" si="47"/>
        <v>-5000</v>
      </c>
      <c r="AE102" s="26">
        <f t="shared" si="48"/>
        <v>-5000</v>
      </c>
      <c r="AF102" s="26">
        <f t="shared" si="49"/>
        <v>-15000</v>
      </c>
      <c r="AG102" s="26">
        <f t="shared" si="50"/>
        <v>0</v>
      </c>
      <c r="AH102" s="26">
        <f t="shared" si="51"/>
        <v>0</v>
      </c>
      <c r="AI102" s="26">
        <f t="shared" si="52"/>
        <v>0</v>
      </c>
      <c r="AJ102" s="26">
        <f t="shared" si="53"/>
        <v>0</v>
      </c>
      <c r="AK102" s="26">
        <f t="shared" si="54"/>
        <v>0</v>
      </c>
      <c r="AL102" s="26">
        <f t="shared" si="55"/>
        <v>0</v>
      </c>
      <c r="AM102" s="26">
        <f t="shared" si="56"/>
        <v>0</v>
      </c>
    </row>
    <row r="103" spans="1:39" x14ac:dyDescent="0.3">
      <c r="A103" s="5">
        <f t="shared" si="65"/>
        <v>94</v>
      </c>
      <c r="B103">
        <v>35.353958572777529</v>
      </c>
      <c r="C103" s="6">
        <f t="shared" si="41"/>
        <v>93</v>
      </c>
      <c r="D103" s="7">
        <f t="shared" si="57"/>
        <v>2.0000000000000451E-3</v>
      </c>
      <c r="E103" s="8">
        <f t="shared" si="42"/>
        <v>880857.93336452893</v>
      </c>
      <c r="F103" s="8">
        <f t="shared" si="58"/>
        <v>820148.89932215738</v>
      </c>
      <c r="G103" s="8">
        <f t="shared" si="43"/>
        <v>15000</v>
      </c>
      <c r="H103" s="8">
        <f t="shared" si="68"/>
        <v>417542.78346010402</v>
      </c>
      <c r="I103" s="15">
        <f t="shared" si="59"/>
        <v>424.28063519738259</v>
      </c>
      <c r="J103" s="15">
        <f t="shared" si="69"/>
        <v>23622.500365919994</v>
      </c>
      <c r="K103" s="19"/>
      <c r="L103" s="8">
        <f t="shared" si="44"/>
        <v>5000</v>
      </c>
      <c r="M103" s="8">
        <f t="shared" si="70"/>
        <v>470000</v>
      </c>
      <c r="N103" s="15">
        <f t="shared" si="60"/>
        <v>141.42687839912753</v>
      </c>
      <c r="O103" s="14">
        <f t="shared" si="71"/>
        <v>24059.246056687036</v>
      </c>
      <c r="P103" s="8">
        <f t="shared" si="61"/>
        <v>850589.5883803746</v>
      </c>
      <c r="Q103" s="13">
        <f t="shared" si="66"/>
        <v>93</v>
      </c>
      <c r="R103" s="10">
        <v>35.353958572777529</v>
      </c>
      <c r="S103" s="12">
        <f t="shared" si="67"/>
        <v>2.0000000000000451E-3</v>
      </c>
      <c r="T103" s="11">
        <f t="shared" si="62"/>
        <v>880857.93336452893</v>
      </c>
      <c r="U103" s="11">
        <f t="shared" si="38"/>
        <v>820148.89932215738</v>
      </c>
      <c r="V103" s="11">
        <f t="shared" si="63"/>
        <v>15000</v>
      </c>
      <c r="W103" s="11">
        <f t="shared" si="64"/>
        <v>417542.78346010402</v>
      </c>
      <c r="X103" s="10">
        <f t="shared" si="45"/>
        <v>424.28063519738259</v>
      </c>
      <c r="Y103" s="10">
        <f t="shared" si="39"/>
        <v>23622.500365919994</v>
      </c>
      <c r="AA103" s="11">
        <f t="shared" si="46"/>
        <v>5000</v>
      </c>
      <c r="AB103" s="11">
        <f t="shared" si="40"/>
        <v>470000</v>
      </c>
      <c r="AC103" s="24"/>
      <c r="AD103" s="26">
        <f t="shared" si="47"/>
        <v>-5000</v>
      </c>
      <c r="AE103" s="26">
        <f t="shared" si="48"/>
        <v>-5000</v>
      </c>
      <c r="AF103" s="26">
        <f t="shared" si="49"/>
        <v>-15000</v>
      </c>
      <c r="AG103" s="26">
        <f t="shared" si="50"/>
        <v>0</v>
      </c>
      <c r="AH103" s="26">
        <f t="shared" si="51"/>
        <v>0</v>
      </c>
      <c r="AI103" s="26">
        <f t="shared" si="52"/>
        <v>0</v>
      </c>
      <c r="AJ103" s="26">
        <f t="shared" si="53"/>
        <v>0</v>
      </c>
      <c r="AK103" s="26">
        <f t="shared" si="54"/>
        <v>0</v>
      </c>
      <c r="AL103" s="26">
        <f t="shared" si="55"/>
        <v>0</v>
      </c>
      <c r="AM103" s="26">
        <f t="shared" si="56"/>
        <v>0</v>
      </c>
    </row>
    <row r="104" spans="1:39" x14ac:dyDescent="0.3">
      <c r="A104" s="5">
        <f t="shared" si="65"/>
        <v>95</v>
      </c>
      <c r="B104">
        <v>33.763030437002541</v>
      </c>
      <c r="C104" s="6">
        <f t="shared" si="41"/>
        <v>94</v>
      </c>
      <c r="D104" s="7">
        <f t="shared" si="57"/>
        <v>-4.4999999999999964E-2</v>
      </c>
      <c r="E104" s="8">
        <f t="shared" si="42"/>
        <v>896931.15753158589</v>
      </c>
      <c r="F104" s="8">
        <f t="shared" si="58"/>
        <v>797567.19885266037</v>
      </c>
      <c r="G104" s="8">
        <f t="shared" si="43"/>
        <v>15000</v>
      </c>
      <c r="H104" s="8">
        <f t="shared" si="68"/>
        <v>432542.78346010402</v>
      </c>
      <c r="I104" s="15">
        <f t="shared" si="59"/>
        <v>444.27291643704984</v>
      </c>
      <c r="J104" s="15">
        <f t="shared" si="69"/>
        <v>24066.773282357044</v>
      </c>
      <c r="K104" s="19"/>
      <c r="L104" s="8">
        <f t="shared" si="44"/>
        <v>5000</v>
      </c>
      <c r="M104" s="8">
        <f t="shared" si="70"/>
        <v>475000</v>
      </c>
      <c r="N104" s="15">
        <f t="shared" si="60"/>
        <v>148.09097214568328</v>
      </c>
      <c r="O104" s="14">
        <f t="shared" si="71"/>
        <v>24207.337028832721</v>
      </c>
      <c r="P104" s="8">
        <f t="shared" si="61"/>
        <v>817313.05690325785</v>
      </c>
      <c r="Q104" s="13">
        <f t="shared" si="66"/>
        <v>94</v>
      </c>
      <c r="R104" s="10">
        <v>33.763030437002541</v>
      </c>
      <c r="S104" s="12">
        <f t="shared" si="67"/>
        <v>-4.4999999999999964E-2</v>
      </c>
      <c r="T104" s="11">
        <f t="shared" si="62"/>
        <v>896931.15753158589</v>
      </c>
      <c r="U104" s="11">
        <f t="shared" si="38"/>
        <v>797567.19885266037</v>
      </c>
      <c r="V104" s="11">
        <f t="shared" si="63"/>
        <v>15000</v>
      </c>
      <c r="W104" s="11">
        <f t="shared" si="64"/>
        <v>432542.78346010402</v>
      </c>
      <c r="X104" s="10">
        <f t="shared" si="45"/>
        <v>444.27291643704984</v>
      </c>
      <c r="Y104" s="10">
        <f t="shared" si="39"/>
        <v>24066.773282357044</v>
      </c>
      <c r="AA104" s="11">
        <f t="shared" si="46"/>
        <v>5000</v>
      </c>
      <c r="AB104" s="11">
        <f t="shared" si="40"/>
        <v>475000</v>
      </c>
      <c r="AC104" s="24"/>
      <c r="AD104" s="26">
        <f t="shared" si="47"/>
        <v>-5000</v>
      </c>
      <c r="AE104" s="26">
        <f t="shared" si="48"/>
        <v>-5000</v>
      </c>
      <c r="AF104" s="26">
        <f t="shared" si="49"/>
        <v>-15000</v>
      </c>
      <c r="AG104" s="26">
        <f t="shared" si="50"/>
        <v>0</v>
      </c>
      <c r="AH104" s="26">
        <f t="shared" si="51"/>
        <v>0</v>
      </c>
      <c r="AI104" s="26">
        <f t="shared" si="52"/>
        <v>0</v>
      </c>
      <c r="AJ104" s="26">
        <f t="shared" si="53"/>
        <v>0</v>
      </c>
      <c r="AK104" s="26">
        <f t="shared" si="54"/>
        <v>0</v>
      </c>
      <c r="AL104" s="26">
        <f t="shared" si="55"/>
        <v>0</v>
      </c>
      <c r="AM104" s="26">
        <f t="shared" si="56"/>
        <v>0</v>
      </c>
    </row>
    <row r="105" spans="1:39" x14ac:dyDescent="0.3">
      <c r="A105" s="5">
        <f t="shared" si="65"/>
        <v>96</v>
      </c>
      <c r="B105">
        <v>34.708395289238616</v>
      </c>
      <c r="C105" s="6">
        <f t="shared" si="41"/>
        <v>95</v>
      </c>
      <c r="D105" s="7">
        <f t="shared" si="57"/>
        <v>2.8000000000000119E-2</v>
      </c>
      <c r="E105" s="8">
        <f t="shared" si="42"/>
        <v>913205.29700073029</v>
      </c>
      <c r="F105" s="8">
        <f t="shared" si="58"/>
        <v>835319.08042053482</v>
      </c>
      <c r="G105" s="8">
        <f t="shared" si="43"/>
        <v>15000</v>
      </c>
      <c r="H105" s="8">
        <f t="shared" si="68"/>
        <v>447542.78346010402</v>
      </c>
      <c r="I105" s="15">
        <f t="shared" si="59"/>
        <v>432.17209770141028</v>
      </c>
      <c r="J105" s="15">
        <f t="shared" si="69"/>
        <v>24498.945380058456</v>
      </c>
      <c r="K105" s="19"/>
      <c r="L105" s="8">
        <f t="shared" si="44"/>
        <v>5000</v>
      </c>
      <c r="M105" s="8">
        <f t="shared" si="70"/>
        <v>480000</v>
      </c>
      <c r="N105" s="15">
        <f t="shared" si="60"/>
        <v>144.0573659004701</v>
      </c>
      <c r="O105" s="14">
        <f t="shared" si="71"/>
        <v>24351.39439473319</v>
      </c>
      <c r="P105" s="8">
        <f t="shared" si="61"/>
        <v>845197.82249654911</v>
      </c>
      <c r="Q105" s="13">
        <f t="shared" si="66"/>
        <v>95</v>
      </c>
      <c r="R105" s="10">
        <v>34.708395289238616</v>
      </c>
      <c r="S105" s="12">
        <f t="shared" si="67"/>
        <v>2.8000000000000119E-2</v>
      </c>
      <c r="T105" s="11">
        <f t="shared" si="62"/>
        <v>913205.29700073029</v>
      </c>
      <c r="U105" s="11">
        <f t="shared" si="38"/>
        <v>835319.08042053482</v>
      </c>
      <c r="V105" s="11">
        <f t="shared" si="63"/>
        <v>15000</v>
      </c>
      <c r="W105" s="11">
        <f t="shared" si="64"/>
        <v>447542.78346010402</v>
      </c>
      <c r="X105" s="10">
        <f t="shared" si="45"/>
        <v>432.17209770141028</v>
      </c>
      <c r="Y105" s="10">
        <f t="shared" si="39"/>
        <v>24498.945380058456</v>
      </c>
      <c r="AA105" s="11">
        <f t="shared" si="46"/>
        <v>5000</v>
      </c>
      <c r="AB105" s="11">
        <f t="shared" si="40"/>
        <v>480000</v>
      </c>
      <c r="AC105" s="24"/>
      <c r="AD105" s="26">
        <f t="shared" si="47"/>
        <v>-5000</v>
      </c>
      <c r="AE105" s="26">
        <f t="shared" si="48"/>
        <v>-5000</v>
      </c>
      <c r="AF105" s="26">
        <f t="shared" si="49"/>
        <v>-15000</v>
      </c>
      <c r="AG105" s="26">
        <f t="shared" si="50"/>
        <v>0</v>
      </c>
      <c r="AH105" s="26">
        <f t="shared" si="51"/>
        <v>0</v>
      </c>
      <c r="AI105" s="26">
        <f t="shared" si="52"/>
        <v>0</v>
      </c>
      <c r="AJ105" s="26">
        <f t="shared" si="53"/>
        <v>0</v>
      </c>
      <c r="AK105" s="26">
        <f t="shared" si="54"/>
        <v>0</v>
      </c>
      <c r="AL105" s="26">
        <f t="shared" si="55"/>
        <v>0</v>
      </c>
      <c r="AM105" s="26">
        <f t="shared" si="56"/>
        <v>0</v>
      </c>
    </row>
    <row r="106" spans="1:39" x14ac:dyDescent="0.3">
      <c r="A106" s="5">
        <f t="shared" si="65"/>
        <v>97</v>
      </c>
      <c r="B106">
        <v>34.708395289238616</v>
      </c>
      <c r="C106" s="6">
        <f t="shared" si="41"/>
        <v>96</v>
      </c>
      <c r="D106" s="7">
        <f t="shared" si="57"/>
        <v>0</v>
      </c>
      <c r="E106" s="8">
        <f t="shared" si="42"/>
        <v>929682.86321323959</v>
      </c>
      <c r="F106" s="8">
        <f t="shared" si="58"/>
        <v>850319.08042053482</v>
      </c>
      <c r="G106" s="8">
        <f t="shared" si="43"/>
        <v>15000</v>
      </c>
      <c r="H106" s="8">
        <f t="shared" si="68"/>
        <v>462542.78346010402</v>
      </c>
      <c r="I106" s="15">
        <f t="shared" si="59"/>
        <v>432.17209770141028</v>
      </c>
      <c r="J106" s="15">
        <f t="shared" si="69"/>
        <v>24931.117477759868</v>
      </c>
      <c r="K106" s="19"/>
      <c r="L106" s="8">
        <f t="shared" si="44"/>
        <v>5000</v>
      </c>
      <c r="M106" s="8">
        <f t="shared" si="70"/>
        <v>485000</v>
      </c>
      <c r="N106" s="15">
        <f t="shared" si="60"/>
        <v>144.0573659004701</v>
      </c>
      <c r="O106" s="14">
        <f t="shared" si="71"/>
        <v>24495.451760633659</v>
      </c>
      <c r="P106" s="8">
        <f t="shared" si="61"/>
        <v>850197.82249654911</v>
      </c>
      <c r="Q106" s="13">
        <f t="shared" si="66"/>
        <v>96</v>
      </c>
      <c r="R106" s="10">
        <v>34.708395289238616</v>
      </c>
      <c r="S106" s="12">
        <f t="shared" si="67"/>
        <v>0</v>
      </c>
      <c r="T106" s="11">
        <f t="shared" si="62"/>
        <v>929682.86321323959</v>
      </c>
      <c r="U106" s="11">
        <f t="shared" si="38"/>
        <v>850319.08042053482</v>
      </c>
      <c r="V106" s="11">
        <f t="shared" si="63"/>
        <v>15000</v>
      </c>
      <c r="W106" s="11">
        <f t="shared" si="64"/>
        <v>462542.78346010402</v>
      </c>
      <c r="X106" s="10">
        <f t="shared" si="45"/>
        <v>432.17209770141028</v>
      </c>
      <c r="Y106" s="10">
        <f t="shared" si="39"/>
        <v>24931.117477759868</v>
      </c>
      <c r="AA106" s="11">
        <f t="shared" si="46"/>
        <v>5000</v>
      </c>
      <c r="AB106" s="11">
        <f t="shared" si="40"/>
        <v>485000</v>
      </c>
      <c r="AC106" s="24"/>
      <c r="AD106" s="26">
        <f t="shared" si="47"/>
        <v>-5000</v>
      </c>
      <c r="AE106" s="26">
        <f t="shared" si="48"/>
        <v>-5000</v>
      </c>
      <c r="AF106" s="26">
        <f t="shared" si="49"/>
        <v>-15000</v>
      </c>
      <c r="AG106" s="26">
        <f t="shared" si="50"/>
        <v>0</v>
      </c>
      <c r="AH106" s="26">
        <f t="shared" si="51"/>
        <v>0</v>
      </c>
      <c r="AI106" s="26">
        <f t="shared" si="52"/>
        <v>0</v>
      </c>
      <c r="AJ106" s="26">
        <f t="shared" si="53"/>
        <v>0</v>
      </c>
      <c r="AK106" s="26">
        <f t="shared" si="54"/>
        <v>0</v>
      </c>
      <c r="AL106" s="26">
        <f t="shared" si="55"/>
        <v>0</v>
      </c>
      <c r="AM106" s="26">
        <f t="shared" si="56"/>
        <v>0</v>
      </c>
    </row>
    <row r="107" spans="1:39" x14ac:dyDescent="0.3">
      <c r="A107" s="5">
        <f t="shared" si="65"/>
        <v>98</v>
      </c>
      <c r="B107">
        <v>32.20939082841344</v>
      </c>
      <c r="C107" s="6">
        <f t="shared" si="41"/>
        <v>97</v>
      </c>
      <c r="D107" s="7">
        <f t="shared" si="57"/>
        <v>-7.1999999999999884E-2</v>
      </c>
      <c r="E107" s="8">
        <f t="shared" si="42"/>
        <v>946366.39900340501</v>
      </c>
      <c r="F107" s="8">
        <f t="shared" si="58"/>
        <v>803016.1066302564</v>
      </c>
      <c r="G107" s="8">
        <f t="shared" si="43"/>
        <v>15000</v>
      </c>
      <c r="H107" s="8">
        <f t="shared" si="68"/>
        <v>477542.78346010402</v>
      </c>
      <c r="I107" s="15">
        <f t="shared" si="59"/>
        <v>465.70269148858864</v>
      </c>
      <c r="J107" s="15">
        <f t="shared" si="69"/>
        <v>25396.820169248458</v>
      </c>
      <c r="K107" s="19"/>
      <c r="L107" s="8">
        <f t="shared" si="44"/>
        <v>5000</v>
      </c>
      <c r="M107" s="8">
        <f t="shared" si="70"/>
        <v>490000</v>
      </c>
      <c r="N107" s="15">
        <f t="shared" si="60"/>
        <v>155.2342304961962</v>
      </c>
      <c r="O107" s="14">
        <f t="shared" si="71"/>
        <v>24650.685991129856</v>
      </c>
      <c r="P107" s="8">
        <f t="shared" si="61"/>
        <v>793983.57927679771</v>
      </c>
      <c r="Q107" s="13">
        <f t="shared" si="66"/>
        <v>97</v>
      </c>
      <c r="R107" s="10">
        <v>32.20939082841344</v>
      </c>
      <c r="S107" s="12">
        <f t="shared" si="67"/>
        <v>-7.1999999999999884E-2</v>
      </c>
      <c r="T107" s="11">
        <f t="shared" si="62"/>
        <v>946366.39900340501</v>
      </c>
      <c r="U107" s="11">
        <f t="shared" si="38"/>
        <v>803016.1066302564</v>
      </c>
      <c r="V107" s="11">
        <f t="shared" si="63"/>
        <v>15000</v>
      </c>
      <c r="W107" s="11">
        <f t="shared" si="64"/>
        <v>477542.78346010402</v>
      </c>
      <c r="X107" s="10">
        <f t="shared" si="45"/>
        <v>465.70269148858864</v>
      </c>
      <c r="Y107" s="10">
        <f t="shared" si="39"/>
        <v>25396.820169248458</v>
      </c>
      <c r="AA107" s="11">
        <f t="shared" si="46"/>
        <v>5000</v>
      </c>
      <c r="AB107" s="11">
        <f t="shared" si="40"/>
        <v>490000</v>
      </c>
      <c r="AC107" s="24"/>
      <c r="AD107" s="26">
        <f t="shared" si="47"/>
        <v>-5000</v>
      </c>
      <c r="AE107" s="26">
        <f t="shared" si="48"/>
        <v>-5000</v>
      </c>
      <c r="AF107" s="26">
        <f t="shared" si="49"/>
        <v>-15000</v>
      </c>
      <c r="AG107" s="26">
        <f t="shared" si="50"/>
        <v>0</v>
      </c>
      <c r="AH107" s="26">
        <f t="shared" si="51"/>
        <v>0</v>
      </c>
      <c r="AI107" s="26">
        <f t="shared" si="52"/>
        <v>0</v>
      </c>
      <c r="AJ107" s="26">
        <f t="shared" si="53"/>
        <v>0</v>
      </c>
      <c r="AK107" s="26">
        <f t="shared" si="54"/>
        <v>0</v>
      </c>
      <c r="AL107" s="26">
        <f t="shared" si="55"/>
        <v>0</v>
      </c>
      <c r="AM107" s="26">
        <f t="shared" si="56"/>
        <v>0</v>
      </c>
    </row>
    <row r="108" spans="1:39" x14ac:dyDescent="0.3">
      <c r="A108" s="5">
        <f t="shared" si="65"/>
        <v>99</v>
      </c>
      <c r="B108">
        <v>31.307527885217862</v>
      </c>
      <c r="C108" s="6">
        <f t="shared" si="41"/>
        <v>98</v>
      </c>
      <c r="D108" s="7">
        <f t="shared" si="57"/>
        <v>-2.8000000000000053E-2</v>
      </c>
      <c r="E108" s="8">
        <f t="shared" si="42"/>
        <v>963258.47899094771</v>
      </c>
      <c r="F108" s="8">
        <f t="shared" si="58"/>
        <v>795111.65564460924</v>
      </c>
      <c r="G108" s="8">
        <f t="shared" si="43"/>
        <v>15000</v>
      </c>
      <c r="H108" s="8">
        <f t="shared" si="68"/>
        <v>492542.78346010402</v>
      </c>
      <c r="I108" s="15">
        <f t="shared" si="59"/>
        <v>479.11799535863031</v>
      </c>
      <c r="J108" s="15">
        <f t="shared" si="69"/>
        <v>25875.938164607087</v>
      </c>
      <c r="K108" s="19"/>
      <c r="L108" s="8">
        <f t="shared" si="44"/>
        <v>5000</v>
      </c>
      <c r="M108" s="8">
        <f t="shared" si="70"/>
        <v>495000</v>
      </c>
      <c r="N108" s="15">
        <f t="shared" si="60"/>
        <v>159.70599845287677</v>
      </c>
      <c r="O108" s="14">
        <f t="shared" si="71"/>
        <v>24810.391989582731</v>
      </c>
      <c r="P108" s="8">
        <f t="shared" si="61"/>
        <v>776752.03905704722</v>
      </c>
      <c r="Q108" s="13">
        <f t="shared" si="66"/>
        <v>98</v>
      </c>
      <c r="R108" s="10">
        <v>31.307527885217862</v>
      </c>
      <c r="S108" s="12">
        <f t="shared" si="67"/>
        <v>-2.8000000000000053E-2</v>
      </c>
      <c r="T108" s="11">
        <f t="shared" si="62"/>
        <v>963258.47899094771</v>
      </c>
      <c r="U108" s="11">
        <f t="shared" si="38"/>
        <v>795111.65564460924</v>
      </c>
      <c r="V108" s="11">
        <f t="shared" si="63"/>
        <v>15000</v>
      </c>
      <c r="W108" s="11">
        <f t="shared" si="64"/>
        <v>492542.78346010402</v>
      </c>
      <c r="X108" s="10">
        <f t="shared" si="45"/>
        <v>479.11799535863031</v>
      </c>
      <c r="Y108" s="10">
        <f t="shared" si="39"/>
        <v>25875.938164607087</v>
      </c>
      <c r="AA108" s="11">
        <f t="shared" si="46"/>
        <v>5000</v>
      </c>
      <c r="AB108" s="11">
        <f t="shared" si="40"/>
        <v>495000</v>
      </c>
      <c r="AC108" s="24"/>
      <c r="AD108" s="26">
        <f t="shared" si="47"/>
        <v>-5000</v>
      </c>
      <c r="AE108" s="26">
        <f t="shared" si="48"/>
        <v>-5000</v>
      </c>
      <c r="AF108" s="26">
        <f t="shared" si="49"/>
        <v>-15000</v>
      </c>
      <c r="AG108" s="26">
        <f t="shared" si="50"/>
        <v>0</v>
      </c>
      <c r="AH108" s="26">
        <f t="shared" si="51"/>
        <v>0</v>
      </c>
      <c r="AI108" s="26">
        <f t="shared" si="52"/>
        <v>0</v>
      </c>
      <c r="AJ108" s="26">
        <f t="shared" si="53"/>
        <v>0</v>
      </c>
      <c r="AK108" s="26">
        <f t="shared" si="54"/>
        <v>0</v>
      </c>
      <c r="AL108" s="26">
        <f t="shared" si="55"/>
        <v>0</v>
      </c>
      <c r="AM108" s="26">
        <f t="shared" si="56"/>
        <v>0</v>
      </c>
    </row>
    <row r="109" spans="1:39" x14ac:dyDescent="0.3">
      <c r="A109" s="5">
        <f t="shared" si="65"/>
        <v>100</v>
      </c>
      <c r="B109">
        <v>37.068113016097946</v>
      </c>
      <c r="C109" s="6">
        <f t="shared" si="41"/>
        <v>99</v>
      </c>
      <c r="D109" s="7">
        <f t="shared" si="57"/>
        <v>0.18399999999999994</v>
      </c>
      <c r="E109" s="8">
        <f t="shared" si="42"/>
        <v>980361.70997833449</v>
      </c>
      <c r="F109" s="8">
        <f t="shared" si="58"/>
        <v>959172.20028321724</v>
      </c>
      <c r="G109" s="8">
        <f t="shared" si="43"/>
        <v>15000</v>
      </c>
      <c r="H109" s="8">
        <f t="shared" si="68"/>
        <v>507542.78346010402</v>
      </c>
      <c r="I109" s="15">
        <f t="shared" si="59"/>
        <v>404.66046905289721</v>
      </c>
      <c r="J109" s="15">
        <f t="shared" si="69"/>
        <v>26280.598633659985</v>
      </c>
      <c r="K109" s="19"/>
      <c r="L109" s="8">
        <f t="shared" si="44"/>
        <v>5000</v>
      </c>
      <c r="M109" s="8">
        <f t="shared" si="70"/>
        <v>500000</v>
      </c>
      <c r="N109" s="15">
        <f t="shared" si="60"/>
        <v>134.88682301763242</v>
      </c>
      <c r="O109" s="14">
        <f t="shared" si="71"/>
        <v>24945.278812600365</v>
      </c>
      <c r="P109" s="8">
        <f t="shared" si="61"/>
        <v>924674.41424354387</v>
      </c>
      <c r="Q109" s="13">
        <f t="shared" si="66"/>
        <v>99</v>
      </c>
      <c r="R109" s="10">
        <v>37.068113016097946</v>
      </c>
      <c r="S109" s="12">
        <f t="shared" si="67"/>
        <v>0.18399999999999994</v>
      </c>
      <c r="T109" s="11">
        <f t="shared" si="62"/>
        <v>980361.70997833449</v>
      </c>
      <c r="U109" s="11">
        <f t="shared" si="38"/>
        <v>959172.20028321724</v>
      </c>
      <c r="V109" s="11">
        <f t="shared" si="63"/>
        <v>15000</v>
      </c>
      <c r="W109" s="11">
        <f t="shared" si="64"/>
        <v>507542.78346010402</v>
      </c>
      <c r="X109" s="10">
        <f t="shared" si="45"/>
        <v>404.66046905289721</v>
      </c>
      <c r="Y109" s="10">
        <f t="shared" si="39"/>
        <v>26280.598633659985</v>
      </c>
      <c r="AA109" s="11">
        <f t="shared" si="46"/>
        <v>5000</v>
      </c>
      <c r="AB109" s="11">
        <f t="shared" si="40"/>
        <v>500000</v>
      </c>
      <c r="AC109" s="24"/>
      <c r="AD109" s="26">
        <f t="shared" si="47"/>
        <v>-5000</v>
      </c>
      <c r="AE109" s="26">
        <f t="shared" si="48"/>
        <v>-5000</v>
      </c>
      <c r="AF109" s="26">
        <f t="shared" si="49"/>
        <v>-15000</v>
      </c>
      <c r="AG109" s="26">
        <f t="shared" si="50"/>
        <v>0</v>
      </c>
      <c r="AH109" s="26">
        <f t="shared" si="51"/>
        <v>0</v>
      </c>
      <c r="AI109" s="26">
        <f t="shared" si="52"/>
        <v>0</v>
      </c>
      <c r="AJ109" s="26">
        <f t="shared" si="53"/>
        <v>0</v>
      </c>
      <c r="AK109" s="26">
        <f t="shared" si="54"/>
        <v>0</v>
      </c>
      <c r="AL109" s="26">
        <f t="shared" si="55"/>
        <v>0</v>
      </c>
      <c r="AM109" s="26">
        <f t="shared" si="56"/>
        <v>0</v>
      </c>
    </row>
    <row r="110" spans="1:39" x14ac:dyDescent="0.3">
      <c r="A110" s="5">
        <f t="shared" si="65"/>
        <v>101</v>
      </c>
      <c r="B110">
        <v>45.593779009800471</v>
      </c>
      <c r="C110" s="6">
        <f t="shared" si="41"/>
        <v>100</v>
      </c>
      <c r="D110" s="7">
        <f t="shared" si="57"/>
        <v>0.22999999999999993</v>
      </c>
      <c r="E110" s="8">
        <f t="shared" si="42"/>
        <v>997678.73135306372</v>
      </c>
      <c r="F110" s="8">
        <f t="shared" si="58"/>
        <v>1198231.8063483571</v>
      </c>
      <c r="G110" s="8">
        <f t="shared" si="43"/>
        <v>1000</v>
      </c>
      <c r="H110" s="8">
        <f t="shared" si="68"/>
        <v>508542.78346010402</v>
      </c>
      <c r="I110" s="15">
        <f t="shared" si="59"/>
        <v>21.93281675083454</v>
      </c>
      <c r="J110" s="15">
        <f t="shared" si="69"/>
        <v>26302.531450410821</v>
      </c>
      <c r="K110" s="19"/>
      <c r="L110" s="8">
        <f t="shared" si="44"/>
        <v>5000</v>
      </c>
      <c r="M110" s="8">
        <f t="shared" si="70"/>
        <v>505000</v>
      </c>
      <c r="N110" s="15">
        <f t="shared" si="60"/>
        <v>109.66408375417269</v>
      </c>
      <c r="O110" s="14">
        <f t="shared" si="71"/>
        <v>25054.94289635454</v>
      </c>
      <c r="P110" s="8">
        <f t="shared" si="61"/>
        <v>1142349.5295195591</v>
      </c>
      <c r="Q110" s="13">
        <f t="shared" si="66"/>
        <v>100</v>
      </c>
      <c r="R110" s="10">
        <v>45.593779009800471</v>
      </c>
      <c r="S110" s="12">
        <f t="shared" si="67"/>
        <v>0.22999999999999993</v>
      </c>
      <c r="T110" s="11">
        <f t="shared" si="62"/>
        <v>997678.73135306372</v>
      </c>
      <c r="U110" s="11">
        <f t="shared" si="38"/>
        <v>1198231.8063483571</v>
      </c>
      <c r="V110" s="11">
        <f t="shared" si="63"/>
        <v>1000</v>
      </c>
      <c r="W110" s="11">
        <f t="shared" si="64"/>
        <v>508542.78346010402</v>
      </c>
      <c r="X110" s="10">
        <f t="shared" si="45"/>
        <v>21.93281675083454</v>
      </c>
      <c r="Y110" s="10">
        <f t="shared" si="39"/>
        <v>26302.531450410821</v>
      </c>
      <c r="AA110" s="11">
        <f t="shared" si="46"/>
        <v>5000</v>
      </c>
      <c r="AB110" s="11">
        <f t="shared" si="40"/>
        <v>505000</v>
      </c>
      <c r="AC110" s="24"/>
      <c r="AD110" s="26">
        <f t="shared" si="47"/>
        <v>-5000</v>
      </c>
      <c r="AE110" s="26">
        <f t="shared" si="48"/>
        <v>-5000</v>
      </c>
      <c r="AF110" s="26">
        <f t="shared" si="49"/>
        <v>-1000</v>
      </c>
      <c r="AG110" s="26">
        <f t="shared" si="50"/>
        <v>0</v>
      </c>
      <c r="AH110" s="26">
        <f t="shared" si="51"/>
        <v>0</v>
      </c>
      <c r="AI110" s="26">
        <f t="shared" si="52"/>
        <v>0</v>
      </c>
      <c r="AJ110" s="26">
        <f t="shared" si="53"/>
        <v>0</v>
      </c>
      <c r="AK110" s="26">
        <f t="shared" si="54"/>
        <v>0</v>
      </c>
      <c r="AL110" s="26">
        <f t="shared" si="55"/>
        <v>0</v>
      </c>
      <c r="AM110" s="26">
        <f t="shared" si="56"/>
        <v>0</v>
      </c>
    </row>
    <row r="111" spans="1:39" x14ac:dyDescent="0.3">
      <c r="A111" s="5">
        <f t="shared" si="65"/>
        <v>102</v>
      </c>
      <c r="B111">
        <v>45.867341683859273</v>
      </c>
      <c r="C111" s="6">
        <f t="shared" si="41"/>
        <v>101</v>
      </c>
      <c r="D111" s="7">
        <f t="shared" si="57"/>
        <v>5.9999999999999767E-3</v>
      </c>
      <c r="E111" s="8">
        <f t="shared" si="42"/>
        <v>1015212.215494977</v>
      </c>
      <c r="F111" s="8">
        <f t="shared" si="58"/>
        <v>1206427.1971864472</v>
      </c>
      <c r="G111" s="8">
        <f t="shared" si="43"/>
        <v>1000</v>
      </c>
      <c r="H111" s="8">
        <f t="shared" si="68"/>
        <v>509542.78346010402</v>
      </c>
      <c r="I111" s="15">
        <f t="shared" si="59"/>
        <v>21.802004722499543</v>
      </c>
      <c r="J111" s="15">
        <f t="shared" si="69"/>
        <v>26324.333455133321</v>
      </c>
      <c r="K111" s="19"/>
      <c r="L111" s="8">
        <f t="shared" si="44"/>
        <v>5000</v>
      </c>
      <c r="M111" s="8">
        <f t="shared" si="70"/>
        <v>510000</v>
      </c>
      <c r="N111" s="15">
        <f t="shared" si="60"/>
        <v>109.01002361249772</v>
      </c>
      <c r="O111" s="14">
        <f t="shared" si="71"/>
        <v>25163.952919967036</v>
      </c>
      <c r="P111" s="8">
        <f t="shared" si="61"/>
        <v>1154203.6266966762</v>
      </c>
      <c r="Q111" s="13">
        <f t="shared" si="66"/>
        <v>101</v>
      </c>
      <c r="R111" s="10">
        <v>45.867341683859273</v>
      </c>
      <c r="S111" s="12">
        <f t="shared" si="67"/>
        <v>5.9999999999999767E-3</v>
      </c>
      <c r="T111" s="11">
        <f t="shared" si="62"/>
        <v>1015212.215494977</v>
      </c>
      <c r="U111" s="11">
        <f t="shared" ref="U111:U174" si="72">(U110+V110)*(1+S111)</f>
        <v>1206427.1971864472</v>
      </c>
      <c r="V111" s="11">
        <f t="shared" si="63"/>
        <v>1000</v>
      </c>
      <c r="W111" s="11">
        <f t="shared" si="64"/>
        <v>509542.78346010402</v>
      </c>
      <c r="X111" s="10">
        <f t="shared" si="45"/>
        <v>21.802004722499543</v>
      </c>
      <c r="Y111" s="10">
        <f t="shared" ref="Y111:Y174" si="73">Y110+X111</f>
        <v>26324.333455133321</v>
      </c>
      <c r="AA111" s="11">
        <f t="shared" si="46"/>
        <v>5000</v>
      </c>
      <c r="AB111" s="11">
        <f t="shared" ref="AB111:AB174" si="74">AB110+AA111</f>
        <v>510000</v>
      </c>
      <c r="AC111" s="24"/>
      <c r="AD111" s="26">
        <f t="shared" si="47"/>
        <v>-5000</v>
      </c>
      <c r="AE111" s="26">
        <f t="shared" si="48"/>
        <v>-5000</v>
      </c>
      <c r="AF111" s="26">
        <f t="shared" si="49"/>
        <v>-1000</v>
      </c>
      <c r="AG111" s="26">
        <f t="shared" si="50"/>
        <v>0</v>
      </c>
      <c r="AH111" s="26">
        <f t="shared" si="51"/>
        <v>0</v>
      </c>
      <c r="AI111" s="26">
        <f t="shared" si="52"/>
        <v>0</v>
      </c>
      <c r="AJ111" s="26">
        <f t="shared" si="53"/>
        <v>0</v>
      </c>
      <c r="AK111" s="26">
        <f t="shared" si="54"/>
        <v>0</v>
      </c>
      <c r="AL111" s="26">
        <f t="shared" si="55"/>
        <v>0</v>
      </c>
      <c r="AM111" s="26">
        <f t="shared" si="56"/>
        <v>0</v>
      </c>
    </row>
    <row r="112" spans="1:39" x14ac:dyDescent="0.3">
      <c r="A112" s="5">
        <f t="shared" si="65"/>
        <v>103</v>
      </c>
      <c r="B112">
        <v>47.426831301110489</v>
      </c>
      <c r="C112" s="6">
        <f t="shared" si="41"/>
        <v>102</v>
      </c>
      <c r="D112" s="7">
        <f t="shared" si="57"/>
        <v>3.4000000000000023E-2</v>
      </c>
      <c r="E112" s="8">
        <f t="shared" si="42"/>
        <v>1032964.8681886641</v>
      </c>
      <c r="F112" s="8">
        <f t="shared" si="58"/>
        <v>1248479.7218907864</v>
      </c>
      <c r="G112" s="8">
        <f t="shared" si="43"/>
        <v>1000</v>
      </c>
      <c r="H112" s="8">
        <f t="shared" si="68"/>
        <v>510542.78346010402</v>
      </c>
      <c r="I112" s="15">
        <f t="shared" si="59"/>
        <v>21.085110950192981</v>
      </c>
      <c r="J112" s="15">
        <f t="shared" si="69"/>
        <v>26345.418566083514</v>
      </c>
      <c r="K112" s="19"/>
      <c r="L112" s="8">
        <f t="shared" si="44"/>
        <v>5000</v>
      </c>
      <c r="M112" s="8">
        <f t="shared" si="70"/>
        <v>515000</v>
      </c>
      <c r="N112" s="15">
        <f t="shared" si="60"/>
        <v>105.42555475096491</v>
      </c>
      <c r="O112" s="14">
        <f t="shared" si="71"/>
        <v>25269.378474718</v>
      </c>
      <c r="P112" s="8">
        <f t="shared" si="61"/>
        <v>1198446.5500043633</v>
      </c>
      <c r="Q112" s="13">
        <f t="shared" si="66"/>
        <v>102</v>
      </c>
      <c r="R112" s="10">
        <v>47.426831301110489</v>
      </c>
      <c r="S112" s="12">
        <f t="shared" si="67"/>
        <v>3.4000000000000023E-2</v>
      </c>
      <c r="T112" s="11">
        <f t="shared" si="62"/>
        <v>1032964.8681886641</v>
      </c>
      <c r="U112" s="11">
        <f t="shared" si="72"/>
        <v>1248479.7218907864</v>
      </c>
      <c r="V112" s="11">
        <f t="shared" si="63"/>
        <v>1000</v>
      </c>
      <c r="W112" s="11">
        <f t="shared" si="64"/>
        <v>510542.78346010402</v>
      </c>
      <c r="X112" s="10">
        <f t="shared" si="45"/>
        <v>21.085110950192981</v>
      </c>
      <c r="Y112" s="10">
        <f t="shared" si="73"/>
        <v>26345.418566083514</v>
      </c>
      <c r="AA112" s="11">
        <f t="shared" si="46"/>
        <v>5000</v>
      </c>
      <c r="AB112" s="11">
        <f t="shared" si="74"/>
        <v>515000</v>
      </c>
      <c r="AC112" s="24"/>
      <c r="AD112" s="26">
        <f t="shared" si="47"/>
        <v>-5000</v>
      </c>
      <c r="AE112" s="26">
        <f t="shared" si="48"/>
        <v>-5000</v>
      </c>
      <c r="AF112" s="26">
        <f t="shared" si="49"/>
        <v>-1000</v>
      </c>
      <c r="AG112" s="26">
        <f t="shared" si="50"/>
        <v>0</v>
      </c>
      <c r="AH112" s="26">
        <f t="shared" si="51"/>
        <v>0</v>
      </c>
      <c r="AI112" s="26">
        <f t="shared" si="52"/>
        <v>0</v>
      </c>
      <c r="AJ112" s="26">
        <f t="shared" si="53"/>
        <v>0</v>
      </c>
      <c r="AK112" s="26">
        <f t="shared" si="54"/>
        <v>0</v>
      </c>
      <c r="AL112" s="26">
        <f t="shared" si="55"/>
        <v>0</v>
      </c>
      <c r="AM112" s="26">
        <f t="shared" si="56"/>
        <v>0</v>
      </c>
    </row>
    <row r="113" spans="1:39" x14ac:dyDescent="0.3">
      <c r="A113" s="5">
        <f t="shared" si="65"/>
        <v>104</v>
      </c>
      <c r="B113">
        <v>46.668002000292724</v>
      </c>
      <c r="C113" s="6">
        <f t="shared" si="41"/>
        <v>103</v>
      </c>
      <c r="D113" s="7">
        <f t="shared" si="57"/>
        <v>-1.5999999999999955E-2</v>
      </c>
      <c r="E113" s="8">
        <f t="shared" si="42"/>
        <v>1050939.4290410224</v>
      </c>
      <c r="F113" s="8">
        <f t="shared" si="58"/>
        <v>1229488.046340534</v>
      </c>
      <c r="G113" s="8">
        <f t="shared" si="43"/>
        <v>1000</v>
      </c>
      <c r="H113" s="8">
        <f t="shared" si="68"/>
        <v>511542.78346010402</v>
      </c>
      <c r="I113" s="15">
        <f t="shared" si="59"/>
        <v>21.427958282716443</v>
      </c>
      <c r="J113" s="15">
        <f t="shared" si="69"/>
        <v>26366.846524366229</v>
      </c>
      <c r="K113" s="19"/>
      <c r="L113" s="8">
        <f t="shared" si="44"/>
        <v>5000</v>
      </c>
      <c r="M113" s="8">
        <f t="shared" si="70"/>
        <v>520000</v>
      </c>
      <c r="N113" s="15">
        <f t="shared" si="60"/>
        <v>107.13979141358222</v>
      </c>
      <c r="O113" s="14">
        <f t="shared" si="71"/>
        <v>25376.518266131581</v>
      </c>
      <c r="P113" s="8">
        <f t="shared" si="61"/>
        <v>1184271.4052042936</v>
      </c>
      <c r="Q113" s="13">
        <f t="shared" si="66"/>
        <v>103</v>
      </c>
      <c r="R113" s="10">
        <v>46.668002000292724</v>
      </c>
      <c r="S113" s="12">
        <f t="shared" si="67"/>
        <v>-1.5999999999999955E-2</v>
      </c>
      <c r="T113" s="11">
        <f t="shared" si="62"/>
        <v>1050939.4290410224</v>
      </c>
      <c r="U113" s="11">
        <f t="shared" si="72"/>
        <v>1229488.046340534</v>
      </c>
      <c r="V113" s="11">
        <f t="shared" si="63"/>
        <v>1000</v>
      </c>
      <c r="W113" s="11">
        <f t="shared" si="64"/>
        <v>511542.78346010402</v>
      </c>
      <c r="X113" s="10">
        <f t="shared" si="45"/>
        <v>21.427958282716443</v>
      </c>
      <c r="Y113" s="10">
        <f t="shared" si="73"/>
        <v>26366.846524366229</v>
      </c>
      <c r="AA113" s="11">
        <f t="shared" si="46"/>
        <v>5000</v>
      </c>
      <c r="AB113" s="11">
        <f t="shared" si="74"/>
        <v>520000</v>
      </c>
      <c r="AC113" s="24"/>
      <c r="AD113" s="26">
        <f t="shared" si="47"/>
        <v>-5000</v>
      </c>
      <c r="AE113" s="26">
        <f t="shared" si="48"/>
        <v>-5000</v>
      </c>
      <c r="AF113" s="26">
        <f t="shared" si="49"/>
        <v>-1000</v>
      </c>
      <c r="AG113" s="26">
        <f t="shared" si="50"/>
        <v>0</v>
      </c>
      <c r="AH113" s="26">
        <f t="shared" si="51"/>
        <v>0</v>
      </c>
      <c r="AI113" s="26">
        <f t="shared" si="52"/>
        <v>0</v>
      </c>
      <c r="AJ113" s="26">
        <f t="shared" si="53"/>
        <v>0</v>
      </c>
      <c r="AK113" s="26">
        <f t="shared" si="54"/>
        <v>0</v>
      </c>
      <c r="AL113" s="26">
        <f t="shared" si="55"/>
        <v>0</v>
      </c>
      <c r="AM113" s="26">
        <f t="shared" si="56"/>
        <v>0</v>
      </c>
    </row>
    <row r="114" spans="1:39" x14ac:dyDescent="0.3">
      <c r="A114" s="5">
        <f t="shared" si="65"/>
        <v>105</v>
      </c>
      <c r="B114">
        <v>52.081490232326686</v>
      </c>
      <c r="C114" s="6">
        <f t="shared" si="41"/>
        <v>104</v>
      </c>
      <c r="D114" s="7">
        <f t="shared" si="57"/>
        <v>0.11600000000000014</v>
      </c>
      <c r="E114" s="8">
        <f t="shared" si="42"/>
        <v>1069138.6719040349</v>
      </c>
      <c r="F114" s="8">
        <f t="shared" si="58"/>
        <v>1373224.6597160362</v>
      </c>
      <c r="G114" s="8">
        <f t="shared" si="43"/>
        <v>1000</v>
      </c>
      <c r="H114" s="8">
        <f t="shared" si="68"/>
        <v>512542.78346010402</v>
      </c>
      <c r="I114" s="15">
        <f t="shared" si="59"/>
        <v>19.200679464799677</v>
      </c>
      <c r="J114" s="15">
        <f t="shared" si="69"/>
        <v>26386.047203831029</v>
      </c>
      <c r="K114" s="19"/>
      <c r="L114" s="8">
        <f t="shared" si="44"/>
        <v>5000</v>
      </c>
      <c r="M114" s="8">
        <f t="shared" si="70"/>
        <v>525000</v>
      </c>
      <c r="N114" s="15">
        <f t="shared" si="60"/>
        <v>96.003397323998385</v>
      </c>
      <c r="O114" s="14">
        <f t="shared" si="71"/>
        <v>25472.52166345558</v>
      </c>
      <c r="P114" s="8">
        <f t="shared" si="61"/>
        <v>1326646.8882079916</v>
      </c>
      <c r="Q114" s="13">
        <f t="shared" si="66"/>
        <v>104</v>
      </c>
      <c r="R114" s="10">
        <v>52.081490232326686</v>
      </c>
      <c r="S114" s="12">
        <f t="shared" si="67"/>
        <v>0.11600000000000014</v>
      </c>
      <c r="T114" s="11">
        <f t="shared" si="62"/>
        <v>1069138.6719040349</v>
      </c>
      <c r="U114" s="11">
        <f t="shared" si="72"/>
        <v>1373224.6597160362</v>
      </c>
      <c r="V114" s="11">
        <f t="shared" si="63"/>
        <v>1000</v>
      </c>
      <c r="W114" s="11">
        <f t="shared" si="64"/>
        <v>512542.78346010402</v>
      </c>
      <c r="X114" s="10">
        <f t="shared" si="45"/>
        <v>19.200679464799677</v>
      </c>
      <c r="Y114" s="10">
        <f t="shared" si="73"/>
        <v>26386.047203831029</v>
      </c>
      <c r="AA114" s="11">
        <f t="shared" si="46"/>
        <v>5000</v>
      </c>
      <c r="AB114" s="11">
        <f t="shared" si="74"/>
        <v>525000</v>
      </c>
      <c r="AC114" s="24"/>
      <c r="AD114" s="26">
        <f t="shared" si="47"/>
        <v>-5000</v>
      </c>
      <c r="AE114" s="26">
        <f t="shared" si="48"/>
        <v>-5000</v>
      </c>
      <c r="AF114" s="26">
        <f t="shared" si="49"/>
        <v>-1000</v>
      </c>
      <c r="AG114" s="26">
        <f t="shared" si="50"/>
        <v>0</v>
      </c>
      <c r="AH114" s="26">
        <f t="shared" si="51"/>
        <v>0</v>
      </c>
      <c r="AI114" s="26">
        <f t="shared" si="52"/>
        <v>0</v>
      </c>
      <c r="AJ114" s="26">
        <f t="shared" si="53"/>
        <v>0</v>
      </c>
      <c r="AK114" s="26">
        <f t="shared" si="54"/>
        <v>0</v>
      </c>
      <c r="AL114" s="26">
        <f t="shared" si="55"/>
        <v>0</v>
      </c>
      <c r="AM114" s="26">
        <f t="shared" si="56"/>
        <v>0</v>
      </c>
    </row>
    <row r="115" spans="1:39" x14ac:dyDescent="0.3">
      <c r="A115" s="5">
        <f t="shared" si="65"/>
        <v>106</v>
      </c>
      <c r="B115">
        <v>51.404430859306437</v>
      </c>
      <c r="C115" s="6">
        <f t="shared" si="41"/>
        <v>105</v>
      </c>
      <c r="D115" s="7">
        <f t="shared" si="57"/>
        <v>-1.3000000000000045E-2</v>
      </c>
      <c r="E115" s="8">
        <f t="shared" si="42"/>
        <v>1087565.4053028356</v>
      </c>
      <c r="F115" s="8">
        <f t="shared" si="58"/>
        <v>1356359.7391397278</v>
      </c>
      <c r="G115" s="8">
        <f t="shared" si="43"/>
        <v>1000</v>
      </c>
      <c r="H115" s="8">
        <f t="shared" si="68"/>
        <v>513542.78346010402</v>
      </c>
      <c r="I115" s="15">
        <f t="shared" si="59"/>
        <v>19.453575952177992</v>
      </c>
      <c r="J115" s="15">
        <f t="shared" si="69"/>
        <v>26405.500779783208</v>
      </c>
      <c r="K115" s="19"/>
      <c r="L115" s="8">
        <f t="shared" si="44"/>
        <v>5000</v>
      </c>
      <c r="M115" s="8">
        <f t="shared" si="70"/>
        <v>530000</v>
      </c>
      <c r="N115" s="15">
        <f t="shared" si="60"/>
        <v>97.267879760889969</v>
      </c>
      <c r="O115" s="14">
        <f t="shared" si="71"/>
        <v>25569.78954321647</v>
      </c>
      <c r="P115" s="8">
        <f t="shared" si="61"/>
        <v>1314400.4786612878</v>
      </c>
      <c r="Q115" s="13">
        <f t="shared" si="66"/>
        <v>105</v>
      </c>
      <c r="R115" s="10">
        <v>51.404430859306437</v>
      </c>
      <c r="S115" s="12">
        <f t="shared" si="67"/>
        <v>-1.3000000000000045E-2</v>
      </c>
      <c r="T115" s="11">
        <f t="shared" si="62"/>
        <v>1087565.4053028356</v>
      </c>
      <c r="U115" s="11">
        <f t="shared" si="72"/>
        <v>1356359.7391397278</v>
      </c>
      <c r="V115" s="11">
        <f t="shared" si="63"/>
        <v>1000</v>
      </c>
      <c r="W115" s="11">
        <f t="shared" si="64"/>
        <v>513542.78346010402</v>
      </c>
      <c r="X115" s="10">
        <f t="shared" si="45"/>
        <v>19.453575952177992</v>
      </c>
      <c r="Y115" s="10">
        <f t="shared" si="73"/>
        <v>26405.500779783208</v>
      </c>
      <c r="AA115" s="11">
        <f t="shared" si="46"/>
        <v>5000</v>
      </c>
      <c r="AB115" s="11">
        <f t="shared" si="74"/>
        <v>530000</v>
      </c>
      <c r="AC115" s="24"/>
      <c r="AD115" s="26">
        <f t="shared" si="47"/>
        <v>-5000</v>
      </c>
      <c r="AE115" s="26">
        <f t="shared" si="48"/>
        <v>-5000</v>
      </c>
      <c r="AF115" s="26">
        <f t="shared" si="49"/>
        <v>-1000</v>
      </c>
      <c r="AG115" s="26">
        <f t="shared" si="50"/>
        <v>0</v>
      </c>
      <c r="AH115" s="26">
        <f t="shared" si="51"/>
        <v>0</v>
      </c>
      <c r="AI115" s="26">
        <f t="shared" si="52"/>
        <v>0</v>
      </c>
      <c r="AJ115" s="26">
        <f t="shared" si="53"/>
        <v>0</v>
      </c>
      <c r="AK115" s="26">
        <f t="shared" si="54"/>
        <v>0</v>
      </c>
      <c r="AL115" s="26">
        <f t="shared" si="55"/>
        <v>0</v>
      </c>
      <c r="AM115" s="26">
        <f t="shared" si="56"/>
        <v>0</v>
      </c>
    </row>
    <row r="116" spans="1:39" x14ac:dyDescent="0.3">
      <c r="A116" s="5">
        <f t="shared" si="65"/>
        <v>107</v>
      </c>
      <c r="B116">
        <v>55.568189758910258</v>
      </c>
      <c r="C116" s="6">
        <f t="shared" si="41"/>
        <v>106</v>
      </c>
      <c r="D116" s="7">
        <f t="shared" si="57"/>
        <v>8.0999999999999975E-2</v>
      </c>
      <c r="E116" s="8">
        <f t="shared" si="42"/>
        <v>1106222.472869121</v>
      </c>
      <c r="F116" s="8">
        <f t="shared" si="58"/>
        <v>1467305.8780100457</v>
      </c>
      <c r="G116" s="8">
        <f t="shared" si="43"/>
        <v>1000</v>
      </c>
      <c r="H116" s="8">
        <f t="shared" si="68"/>
        <v>514542.78346010402</v>
      </c>
      <c r="I116" s="15">
        <f t="shared" si="59"/>
        <v>17.995907448823306</v>
      </c>
      <c r="J116" s="15">
        <f t="shared" si="69"/>
        <v>26423.496687232029</v>
      </c>
      <c r="K116" s="19"/>
      <c r="L116" s="8">
        <f t="shared" si="44"/>
        <v>5000</v>
      </c>
      <c r="M116" s="8">
        <f t="shared" si="70"/>
        <v>535000</v>
      </c>
      <c r="N116" s="15">
        <f t="shared" si="60"/>
        <v>89.979537244116528</v>
      </c>
      <c r="O116" s="14">
        <f t="shared" si="71"/>
        <v>25659.769080460585</v>
      </c>
      <c r="P116" s="8">
        <f t="shared" si="61"/>
        <v>1425866.9174328519</v>
      </c>
      <c r="Q116" s="13">
        <f t="shared" si="66"/>
        <v>106</v>
      </c>
      <c r="R116" s="10">
        <v>55.568189758910258</v>
      </c>
      <c r="S116" s="12">
        <f t="shared" si="67"/>
        <v>8.0999999999999975E-2</v>
      </c>
      <c r="T116" s="11">
        <f t="shared" si="62"/>
        <v>1106222.472869121</v>
      </c>
      <c r="U116" s="11">
        <f t="shared" si="72"/>
        <v>1467305.8780100457</v>
      </c>
      <c r="V116" s="11">
        <f t="shared" si="63"/>
        <v>1000</v>
      </c>
      <c r="W116" s="11">
        <f t="shared" si="64"/>
        <v>514542.78346010402</v>
      </c>
      <c r="X116" s="10">
        <f t="shared" si="45"/>
        <v>17.995907448823306</v>
      </c>
      <c r="Y116" s="10">
        <f t="shared" si="73"/>
        <v>26423.496687232029</v>
      </c>
      <c r="AA116" s="11">
        <f t="shared" si="46"/>
        <v>5000</v>
      </c>
      <c r="AB116" s="11">
        <f t="shared" si="74"/>
        <v>535000</v>
      </c>
      <c r="AC116" s="24"/>
      <c r="AD116" s="26">
        <f t="shared" si="47"/>
        <v>-5000</v>
      </c>
      <c r="AE116" s="26">
        <f t="shared" si="48"/>
        <v>-5000</v>
      </c>
      <c r="AF116" s="26">
        <f t="shared" si="49"/>
        <v>-1000</v>
      </c>
      <c r="AG116" s="26">
        <f t="shared" si="50"/>
        <v>0</v>
      </c>
      <c r="AH116" s="26">
        <f t="shared" si="51"/>
        <v>0</v>
      </c>
      <c r="AI116" s="26">
        <f t="shared" si="52"/>
        <v>0</v>
      </c>
      <c r="AJ116" s="26">
        <f t="shared" si="53"/>
        <v>0</v>
      </c>
      <c r="AK116" s="26">
        <f t="shared" si="54"/>
        <v>0</v>
      </c>
      <c r="AL116" s="26">
        <f t="shared" si="55"/>
        <v>0</v>
      </c>
      <c r="AM116" s="26">
        <f t="shared" si="56"/>
        <v>0</v>
      </c>
    </row>
    <row r="117" spans="1:39" x14ac:dyDescent="0.3">
      <c r="A117" s="5">
        <f t="shared" si="65"/>
        <v>108</v>
      </c>
      <c r="B117">
        <v>52.345234752893461</v>
      </c>
      <c r="C117" s="6">
        <f t="shared" si="41"/>
        <v>107</v>
      </c>
      <c r="D117" s="7">
        <f t="shared" si="57"/>
        <v>-5.8000000000000031E-2</v>
      </c>
      <c r="E117" s="8">
        <f t="shared" si="42"/>
        <v>1125112.7537799848</v>
      </c>
      <c r="F117" s="8">
        <f t="shared" si="58"/>
        <v>1383144.1370854629</v>
      </c>
      <c r="G117" s="8">
        <f t="shared" si="43"/>
        <v>1000</v>
      </c>
      <c r="H117" s="8">
        <f t="shared" si="68"/>
        <v>515542.78346010402</v>
      </c>
      <c r="I117" s="15">
        <f t="shared" si="59"/>
        <v>19.103935720619219</v>
      </c>
      <c r="J117" s="15">
        <f t="shared" si="69"/>
        <v>26442.60062295265</v>
      </c>
      <c r="K117" s="19"/>
      <c r="L117" s="8">
        <f t="shared" si="44"/>
        <v>5000</v>
      </c>
      <c r="M117" s="8">
        <f t="shared" si="70"/>
        <v>540000</v>
      </c>
      <c r="N117" s="15">
        <f t="shared" si="60"/>
        <v>95.519678603096096</v>
      </c>
      <c r="O117" s="14">
        <f t="shared" si="71"/>
        <v>25755.288759063682</v>
      </c>
      <c r="P117" s="8">
        <f t="shared" si="61"/>
        <v>1348166.6362217464</v>
      </c>
      <c r="Q117" s="13">
        <f t="shared" si="66"/>
        <v>107</v>
      </c>
      <c r="R117" s="10">
        <v>52.345234752893461</v>
      </c>
      <c r="S117" s="12">
        <f t="shared" si="67"/>
        <v>-5.8000000000000031E-2</v>
      </c>
      <c r="T117" s="11">
        <f t="shared" si="62"/>
        <v>1125112.7537799848</v>
      </c>
      <c r="U117" s="11">
        <f t="shared" si="72"/>
        <v>1383144.1370854629</v>
      </c>
      <c r="V117" s="11">
        <f t="shared" si="63"/>
        <v>1000</v>
      </c>
      <c r="W117" s="11">
        <f t="shared" si="64"/>
        <v>515542.78346010402</v>
      </c>
      <c r="X117" s="10">
        <f t="shared" si="45"/>
        <v>19.103935720619219</v>
      </c>
      <c r="Y117" s="10">
        <f t="shared" si="73"/>
        <v>26442.60062295265</v>
      </c>
      <c r="AA117" s="11">
        <f t="shared" si="46"/>
        <v>5000</v>
      </c>
      <c r="AB117" s="11">
        <f t="shared" si="74"/>
        <v>540000</v>
      </c>
      <c r="AC117" s="24"/>
      <c r="AD117" s="26">
        <f t="shared" si="47"/>
        <v>-5000</v>
      </c>
      <c r="AE117" s="26">
        <f t="shared" si="48"/>
        <v>-5000</v>
      </c>
      <c r="AF117" s="26">
        <f t="shared" si="49"/>
        <v>-1000</v>
      </c>
      <c r="AG117" s="26">
        <f t="shared" si="50"/>
        <v>0</v>
      </c>
      <c r="AH117" s="26">
        <f t="shared" si="51"/>
        <v>0</v>
      </c>
      <c r="AI117" s="26">
        <f t="shared" si="52"/>
        <v>0</v>
      </c>
      <c r="AJ117" s="26">
        <f t="shared" si="53"/>
        <v>0</v>
      </c>
      <c r="AK117" s="26">
        <f t="shared" si="54"/>
        <v>0</v>
      </c>
      <c r="AL117" s="26">
        <f t="shared" si="55"/>
        <v>0</v>
      </c>
      <c r="AM117" s="26">
        <f t="shared" si="56"/>
        <v>0</v>
      </c>
    </row>
    <row r="118" spans="1:39" x14ac:dyDescent="0.3">
      <c r="A118" s="5">
        <f t="shared" si="65"/>
        <v>109</v>
      </c>
      <c r="B118">
        <v>53.339794213198431</v>
      </c>
      <c r="C118" s="6">
        <f t="shared" si="41"/>
        <v>108</v>
      </c>
      <c r="D118" s="7">
        <f t="shared" si="57"/>
        <v>1.8999999999999889E-2</v>
      </c>
      <c r="E118" s="8">
        <f t="shared" si="42"/>
        <v>1144239.1632022348</v>
      </c>
      <c r="F118" s="8">
        <f t="shared" si="58"/>
        <v>1410442.8756900865</v>
      </c>
      <c r="G118" s="8">
        <f t="shared" si="43"/>
        <v>1000</v>
      </c>
      <c r="H118" s="8">
        <f t="shared" si="68"/>
        <v>516542.78346010402</v>
      </c>
      <c r="I118" s="15">
        <f t="shared" si="59"/>
        <v>18.747728872050267</v>
      </c>
      <c r="J118" s="15">
        <f t="shared" si="69"/>
        <v>26461.348351824701</v>
      </c>
      <c r="K118" s="19"/>
      <c r="L118" s="8">
        <f t="shared" si="44"/>
        <v>5000</v>
      </c>
      <c r="M118" s="8">
        <f t="shared" si="70"/>
        <v>545000</v>
      </c>
      <c r="N118" s="15">
        <f t="shared" si="60"/>
        <v>93.738644360251342</v>
      </c>
      <c r="O118" s="14">
        <f t="shared" si="71"/>
        <v>25849.027403423934</v>
      </c>
      <c r="P118" s="8">
        <f t="shared" si="61"/>
        <v>1378781.8023099597</v>
      </c>
      <c r="Q118" s="13">
        <f t="shared" si="66"/>
        <v>108</v>
      </c>
      <c r="R118" s="10">
        <v>53.339794213198431</v>
      </c>
      <c r="S118" s="12">
        <f t="shared" si="67"/>
        <v>1.8999999999999889E-2</v>
      </c>
      <c r="T118" s="11">
        <f t="shared" si="62"/>
        <v>1144239.1632022348</v>
      </c>
      <c r="U118" s="11">
        <f t="shared" si="72"/>
        <v>1410442.8756900865</v>
      </c>
      <c r="V118" s="11">
        <f t="shared" si="63"/>
        <v>1000</v>
      </c>
      <c r="W118" s="11">
        <f t="shared" si="64"/>
        <v>516542.78346010402</v>
      </c>
      <c r="X118" s="10">
        <f t="shared" si="45"/>
        <v>18.747728872050267</v>
      </c>
      <c r="Y118" s="10">
        <f t="shared" si="73"/>
        <v>26461.348351824701</v>
      </c>
      <c r="AA118" s="11">
        <f t="shared" si="46"/>
        <v>5000</v>
      </c>
      <c r="AB118" s="11">
        <f t="shared" si="74"/>
        <v>545000</v>
      </c>
      <c r="AC118" s="24"/>
      <c r="AD118" s="26">
        <f t="shared" si="47"/>
        <v>-5000</v>
      </c>
      <c r="AE118" s="26">
        <f t="shared" si="48"/>
        <v>-5000</v>
      </c>
      <c r="AF118" s="26">
        <f t="shared" si="49"/>
        <v>-1000</v>
      </c>
      <c r="AG118" s="26">
        <f t="shared" si="50"/>
        <v>0</v>
      </c>
      <c r="AH118" s="26">
        <f t="shared" si="51"/>
        <v>0</v>
      </c>
      <c r="AI118" s="26">
        <f t="shared" si="52"/>
        <v>0</v>
      </c>
      <c r="AJ118" s="26">
        <f t="shared" si="53"/>
        <v>0</v>
      </c>
      <c r="AK118" s="26">
        <f t="shared" si="54"/>
        <v>0</v>
      </c>
      <c r="AL118" s="26">
        <f t="shared" si="55"/>
        <v>0</v>
      </c>
      <c r="AM118" s="26">
        <f t="shared" si="56"/>
        <v>0</v>
      </c>
    </row>
    <row r="119" spans="1:39" x14ac:dyDescent="0.3">
      <c r="A119" s="5">
        <f t="shared" si="65"/>
        <v>110</v>
      </c>
      <c r="B119">
        <v>52.166318740508068</v>
      </c>
      <c r="C119" s="6">
        <f t="shared" si="41"/>
        <v>109</v>
      </c>
      <c r="D119" s="7">
        <f t="shared" si="57"/>
        <v>-2.1999999999999957E-2</v>
      </c>
      <c r="E119" s="8">
        <f t="shared" si="42"/>
        <v>1163604.6527422625</v>
      </c>
      <c r="F119" s="8">
        <f t="shared" si="58"/>
        <v>1380391.1324249047</v>
      </c>
      <c r="G119" s="8">
        <f t="shared" si="43"/>
        <v>1000</v>
      </c>
      <c r="H119" s="8">
        <f t="shared" si="68"/>
        <v>517542.78346010402</v>
      </c>
      <c r="I119" s="15">
        <f t="shared" si="59"/>
        <v>19.169456924386775</v>
      </c>
      <c r="J119" s="15">
        <f t="shared" si="69"/>
        <v>26480.517808749089</v>
      </c>
      <c r="K119" s="19"/>
      <c r="L119" s="8">
        <f t="shared" si="44"/>
        <v>5000</v>
      </c>
      <c r="M119" s="8">
        <f t="shared" si="70"/>
        <v>550000</v>
      </c>
      <c r="N119" s="15">
        <f t="shared" si="60"/>
        <v>95.847284621933881</v>
      </c>
      <c r="O119" s="14">
        <f t="shared" si="71"/>
        <v>25944.874688045868</v>
      </c>
      <c r="P119" s="8">
        <f t="shared" si="61"/>
        <v>1353448.6026591405</v>
      </c>
      <c r="Q119" s="13">
        <f t="shared" si="66"/>
        <v>109</v>
      </c>
      <c r="R119" s="10">
        <v>52.166318740508068</v>
      </c>
      <c r="S119" s="12">
        <f t="shared" si="67"/>
        <v>-2.1999999999999957E-2</v>
      </c>
      <c r="T119" s="11">
        <f t="shared" si="62"/>
        <v>1163604.6527422625</v>
      </c>
      <c r="U119" s="11">
        <f t="shared" si="72"/>
        <v>1380391.1324249047</v>
      </c>
      <c r="V119" s="11">
        <f t="shared" si="63"/>
        <v>1000</v>
      </c>
      <c r="W119" s="11">
        <f t="shared" si="64"/>
        <v>517542.78346010402</v>
      </c>
      <c r="X119" s="10">
        <f t="shared" si="45"/>
        <v>19.169456924386775</v>
      </c>
      <c r="Y119" s="10">
        <f t="shared" si="73"/>
        <v>26480.517808749089</v>
      </c>
      <c r="AA119" s="11">
        <f t="shared" si="46"/>
        <v>5000</v>
      </c>
      <c r="AB119" s="11">
        <f t="shared" si="74"/>
        <v>550000</v>
      </c>
      <c r="AC119" s="24"/>
      <c r="AD119" s="26">
        <f t="shared" si="47"/>
        <v>-5000</v>
      </c>
      <c r="AE119" s="26">
        <f t="shared" si="48"/>
        <v>-5000</v>
      </c>
      <c r="AF119" s="26">
        <f t="shared" si="49"/>
        <v>-1000</v>
      </c>
      <c r="AG119" s="26">
        <f t="shared" si="50"/>
        <v>0</v>
      </c>
      <c r="AH119" s="26">
        <f t="shared" si="51"/>
        <v>0</v>
      </c>
      <c r="AI119" s="26">
        <f t="shared" si="52"/>
        <v>0</v>
      </c>
      <c r="AJ119" s="26">
        <f t="shared" si="53"/>
        <v>0</v>
      </c>
      <c r="AK119" s="26">
        <f t="shared" si="54"/>
        <v>0</v>
      </c>
      <c r="AL119" s="26">
        <f t="shared" si="55"/>
        <v>0</v>
      </c>
      <c r="AM119" s="26">
        <f t="shared" si="56"/>
        <v>0</v>
      </c>
    </row>
    <row r="120" spans="1:39" x14ac:dyDescent="0.3">
      <c r="A120" s="5">
        <f t="shared" si="65"/>
        <v>111</v>
      </c>
      <c r="B120">
        <v>56.078792646046168</v>
      </c>
      <c r="C120" s="6">
        <f t="shared" si="41"/>
        <v>110</v>
      </c>
      <c r="D120" s="7">
        <f t="shared" si="57"/>
        <v>7.49999999999999E-2</v>
      </c>
      <c r="E120" s="8">
        <f t="shared" si="42"/>
        <v>1183212.2109015409</v>
      </c>
      <c r="F120" s="8">
        <f t="shared" si="58"/>
        <v>1484995.4673567726</v>
      </c>
      <c r="G120" s="8">
        <f t="shared" si="43"/>
        <v>1000</v>
      </c>
      <c r="H120" s="8">
        <f t="shared" si="68"/>
        <v>518542.78346010402</v>
      </c>
      <c r="I120" s="15">
        <f t="shared" si="59"/>
        <v>17.832052952917934</v>
      </c>
      <c r="J120" s="15">
        <f t="shared" si="69"/>
        <v>26498.349861702009</v>
      </c>
      <c r="K120" s="19"/>
      <c r="L120" s="8">
        <f t="shared" si="44"/>
        <v>5000</v>
      </c>
      <c r="M120" s="8">
        <f t="shared" si="70"/>
        <v>555000</v>
      </c>
      <c r="N120" s="15">
        <f t="shared" si="60"/>
        <v>89.160264764589655</v>
      </c>
      <c r="O120" s="14">
        <f t="shared" si="71"/>
        <v>26034.034952810456</v>
      </c>
      <c r="P120" s="8">
        <f t="shared" si="61"/>
        <v>1459957.247858576</v>
      </c>
      <c r="Q120" s="13">
        <f t="shared" si="66"/>
        <v>110</v>
      </c>
      <c r="R120" s="10">
        <v>56.078792646046168</v>
      </c>
      <c r="S120" s="12">
        <f t="shared" si="67"/>
        <v>7.49999999999999E-2</v>
      </c>
      <c r="T120" s="11">
        <f t="shared" si="62"/>
        <v>1183212.2109015409</v>
      </c>
      <c r="U120" s="11">
        <f t="shared" si="72"/>
        <v>1484995.4673567726</v>
      </c>
      <c r="V120" s="11">
        <f t="shared" si="63"/>
        <v>1000</v>
      </c>
      <c r="W120" s="11">
        <f t="shared" si="64"/>
        <v>518542.78346010402</v>
      </c>
      <c r="X120" s="10">
        <f t="shared" si="45"/>
        <v>17.832052952917934</v>
      </c>
      <c r="Y120" s="10">
        <f t="shared" si="73"/>
        <v>26498.349861702009</v>
      </c>
      <c r="AA120" s="11">
        <f t="shared" si="46"/>
        <v>5000</v>
      </c>
      <c r="AB120" s="11">
        <f t="shared" si="74"/>
        <v>555000</v>
      </c>
      <c r="AC120" s="24"/>
      <c r="AD120" s="26">
        <f t="shared" si="47"/>
        <v>-5000</v>
      </c>
      <c r="AE120" s="26">
        <f t="shared" si="48"/>
        <v>-5000</v>
      </c>
      <c r="AF120" s="26">
        <f t="shared" si="49"/>
        <v>-1000</v>
      </c>
      <c r="AG120" s="26">
        <f t="shared" si="50"/>
        <v>0</v>
      </c>
      <c r="AH120" s="26">
        <f t="shared" si="51"/>
        <v>0</v>
      </c>
      <c r="AI120" s="26">
        <f t="shared" si="52"/>
        <v>0</v>
      </c>
      <c r="AJ120" s="26">
        <f t="shared" si="53"/>
        <v>0</v>
      </c>
      <c r="AK120" s="26">
        <f t="shared" si="54"/>
        <v>0</v>
      </c>
      <c r="AL120" s="26">
        <f t="shared" si="55"/>
        <v>0</v>
      </c>
      <c r="AM120" s="26">
        <f t="shared" si="56"/>
        <v>0</v>
      </c>
    </row>
    <row r="121" spans="1:39" x14ac:dyDescent="0.3">
      <c r="A121" s="5">
        <f t="shared" si="65"/>
        <v>112</v>
      </c>
      <c r="B121">
        <v>61.350199154774515</v>
      </c>
      <c r="C121" s="6">
        <f t="shared" si="41"/>
        <v>111</v>
      </c>
      <c r="D121" s="7">
        <f t="shared" si="57"/>
        <v>9.4000000000000139E-2</v>
      </c>
      <c r="E121" s="8">
        <f t="shared" si="42"/>
        <v>1203064.86353781</v>
      </c>
      <c r="F121" s="8">
        <f t="shared" si="58"/>
        <v>1625679.0412883093</v>
      </c>
      <c r="G121" s="8">
        <f t="shared" si="43"/>
        <v>1000</v>
      </c>
      <c r="H121" s="8">
        <f t="shared" si="68"/>
        <v>519542.78346010402</v>
      </c>
      <c r="I121" s="15">
        <f t="shared" si="59"/>
        <v>16.299865587676354</v>
      </c>
      <c r="J121" s="15">
        <f t="shared" si="69"/>
        <v>26514.649727289685</v>
      </c>
      <c r="K121" s="19"/>
      <c r="L121" s="8">
        <f t="shared" si="44"/>
        <v>5000</v>
      </c>
      <c r="M121" s="8">
        <f t="shared" si="70"/>
        <v>560000</v>
      </c>
      <c r="N121" s="15">
        <f t="shared" si="60"/>
        <v>81.499327938381768</v>
      </c>
      <c r="O121" s="14">
        <f t="shared" si="71"/>
        <v>26115.534280748838</v>
      </c>
      <c r="P121" s="8">
        <f t="shared" si="61"/>
        <v>1602193.2291572823</v>
      </c>
      <c r="Q121" s="13">
        <f t="shared" si="66"/>
        <v>111</v>
      </c>
      <c r="R121" s="10">
        <v>61.350199154774515</v>
      </c>
      <c r="S121" s="12">
        <f t="shared" si="67"/>
        <v>9.4000000000000139E-2</v>
      </c>
      <c r="T121" s="11">
        <f t="shared" si="62"/>
        <v>1203064.86353781</v>
      </c>
      <c r="U121" s="11">
        <f t="shared" si="72"/>
        <v>1625679.0412883093</v>
      </c>
      <c r="V121" s="11">
        <f t="shared" si="63"/>
        <v>1000</v>
      </c>
      <c r="W121" s="11">
        <f t="shared" si="64"/>
        <v>519542.78346010402</v>
      </c>
      <c r="X121" s="10">
        <f t="shared" si="45"/>
        <v>16.299865587676354</v>
      </c>
      <c r="Y121" s="10">
        <f t="shared" si="73"/>
        <v>26514.649727289685</v>
      </c>
      <c r="AA121" s="11">
        <f t="shared" si="46"/>
        <v>5000</v>
      </c>
      <c r="AB121" s="11">
        <f t="shared" si="74"/>
        <v>560000</v>
      </c>
      <c r="AC121" s="24"/>
      <c r="AD121" s="26">
        <f t="shared" si="47"/>
        <v>-5000</v>
      </c>
      <c r="AE121" s="26">
        <f t="shared" si="48"/>
        <v>-5000</v>
      </c>
      <c r="AF121" s="26">
        <f t="shared" si="49"/>
        <v>-1000</v>
      </c>
      <c r="AG121" s="26">
        <f t="shared" si="50"/>
        <v>0</v>
      </c>
      <c r="AH121" s="26">
        <f t="shared" si="51"/>
        <v>0</v>
      </c>
      <c r="AI121" s="26">
        <f t="shared" si="52"/>
        <v>0</v>
      </c>
      <c r="AJ121" s="26">
        <f t="shared" si="53"/>
        <v>0</v>
      </c>
      <c r="AK121" s="26">
        <f t="shared" si="54"/>
        <v>0</v>
      </c>
      <c r="AL121" s="26">
        <f t="shared" si="55"/>
        <v>0</v>
      </c>
      <c r="AM121" s="26">
        <f t="shared" si="56"/>
        <v>0</v>
      </c>
    </row>
    <row r="122" spans="1:39" x14ac:dyDescent="0.3">
      <c r="A122" s="5">
        <f t="shared" si="65"/>
        <v>113</v>
      </c>
      <c r="B122">
        <v>54.356276451130221</v>
      </c>
      <c r="C122" s="6">
        <f t="shared" si="41"/>
        <v>112</v>
      </c>
      <c r="D122" s="7">
        <f t="shared" si="57"/>
        <v>-0.11399999999999999</v>
      </c>
      <c r="E122" s="8">
        <f t="shared" si="42"/>
        <v>1223165.6743320327</v>
      </c>
      <c r="F122" s="8">
        <f t="shared" si="58"/>
        <v>1441237.630581442</v>
      </c>
      <c r="G122" s="8">
        <f t="shared" si="43"/>
        <v>1000</v>
      </c>
      <c r="H122" s="8">
        <f t="shared" si="68"/>
        <v>520542.78346010402</v>
      </c>
      <c r="I122" s="15">
        <f t="shared" si="59"/>
        <v>18.397139489476697</v>
      </c>
      <c r="J122" s="15">
        <f t="shared" si="69"/>
        <v>26533.046866779161</v>
      </c>
      <c r="K122" s="19"/>
      <c r="L122" s="8">
        <f t="shared" si="44"/>
        <v>5000</v>
      </c>
      <c r="M122" s="8">
        <f t="shared" si="70"/>
        <v>565000</v>
      </c>
      <c r="N122" s="15">
        <f t="shared" si="60"/>
        <v>91.985697447383487</v>
      </c>
      <c r="O122" s="14">
        <f t="shared" si="71"/>
        <v>26207.519978196222</v>
      </c>
      <c r="P122" s="8">
        <f t="shared" si="61"/>
        <v>1424543.2010333522</v>
      </c>
      <c r="Q122" s="13">
        <f t="shared" si="66"/>
        <v>112</v>
      </c>
      <c r="R122" s="10">
        <v>54.356276451130221</v>
      </c>
      <c r="S122" s="12">
        <f t="shared" si="67"/>
        <v>-0.11399999999999999</v>
      </c>
      <c r="T122" s="11">
        <f t="shared" si="62"/>
        <v>1223165.6743320327</v>
      </c>
      <c r="U122" s="11">
        <f t="shared" si="72"/>
        <v>1441237.630581442</v>
      </c>
      <c r="V122" s="11">
        <f t="shared" si="63"/>
        <v>1000</v>
      </c>
      <c r="W122" s="11">
        <f t="shared" si="64"/>
        <v>520542.78346010402</v>
      </c>
      <c r="X122" s="10">
        <f t="shared" si="45"/>
        <v>18.397139489476697</v>
      </c>
      <c r="Y122" s="10">
        <f t="shared" si="73"/>
        <v>26533.046866779161</v>
      </c>
      <c r="AA122" s="11">
        <f t="shared" si="46"/>
        <v>5000</v>
      </c>
      <c r="AB122" s="11">
        <f t="shared" si="74"/>
        <v>565000</v>
      </c>
      <c r="AC122" s="24"/>
      <c r="AD122" s="26">
        <f t="shared" si="47"/>
        <v>-5000</v>
      </c>
      <c r="AE122" s="26">
        <f t="shared" si="48"/>
        <v>-5000</v>
      </c>
      <c r="AF122" s="26">
        <f t="shared" si="49"/>
        <v>-1000</v>
      </c>
      <c r="AG122" s="26">
        <f t="shared" si="50"/>
        <v>0</v>
      </c>
      <c r="AH122" s="26">
        <f t="shared" si="51"/>
        <v>0</v>
      </c>
      <c r="AI122" s="26">
        <f t="shared" si="52"/>
        <v>0</v>
      </c>
      <c r="AJ122" s="26">
        <f t="shared" si="53"/>
        <v>0</v>
      </c>
      <c r="AK122" s="26">
        <f t="shared" si="54"/>
        <v>0</v>
      </c>
      <c r="AL122" s="26">
        <f t="shared" si="55"/>
        <v>0</v>
      </c>
      <c r="AM122" s="26">
        <f t="shared" si="56"/>
        <v>0</v>
      </c>
    </row>
    <row r="123" spans="1:39" x14ac:dyDescent="0.3">
      <c r="A123" s="5">
        <f t="shared" si="65"/>
        <v>114</v>
      </c>
      <c r="B123">
        <v>62.292292812995228</v>
      </c>
      <c r="C123" s="6">
        <f t="shared" si="41"/>
        <v>113</v>
      </c>
      <c r="D123" s="7">
        <f t="shared" si="57"/>
        <v>0.14599999999999991</v>
      </c>
      <c r="E123" s="8">
        <f t="shared" si="42"/>
        <v>1243517.745261183</v>
      </c>
      <c r="F123" s="8">
        <f t="shared" si="58"/>
        <v>1652804.3246463325</v>
      </c>
      <c r="G123" s="8">
        <f t="shared" si="43"/>
        <v>1000</v>
      </c>
      <c r="H123" s="8">
        <f t="shared" si="68"/>
        <v>521542.78346010402</v>
      </c>
      <c r="I123" s="15">
        <f t="shared" si="59"/>
        <v>16.053350339857502</v>
      </c>
      <c r="J123" s="15">
        <f t="shared" si="69"/>
        <v>26549.100217119019</v>
      </c>
      <c r="K123" s="19"/>
      <c r="L123" s="8">
        <f t="shared" si="44"/>
        <v>5000</v>
      </c>
      <c r="M123" s="8">
        <f t="shared" si="70"/>
        <v>570000</v>
      </c>
      <c r="N123" s="15">
        <f t="shared" si="60"/>
        <v>80.266751699287511</v>
      </c>
      <c r="O123" s="14">
        <f t="shared" si="71"/>
        <v>26287.78672989551</v>
      </c>
      <c r="P123" s="8">
        <f t="shared" si="61"/>
        <v>1637526.5083842215</v>
      </c>
      <c r="Q123" s="13">
        <f t="shared" si="66"/>
        <v>113</v>
      </c>
      <c r="R123" s="10">
        <v>62.292292812995228</v>
      </c>
      <c r="S123" s="12">
        <f t="shared" si="67"/>
        <v>0.14599999999999991</v>
      </c>
      <c r="T123" s="11">
        <f t="shared" si="62"/>
        <v>1243517.745261183</v>
      </c>
      <c r="U123" s="11">
        <f t="shared" si="72"/>
        <v>1652804.3246463325</v>
      </c>
      <c r="V123" s="11">
        <f t="shared" si="63"/>
        <v>1000</v>
      </c>
      <c r="W123" s="11">
        <f t="shared" si="64"/>
        <v>521542.78346010402</v>
      </c>
      <c r="X123" s="10">
        <f t="shared" si="45"/>
        <v>16.053350339857502</v>
      </c>
      <c r="Y123" s="10">
        <f t="shared" si="73"/>
        <v>26549.100217119019</v>
      </c>
      <c r="AA123" s="11">
        <f t="shared" si="46"/>
        <v>5000</v>
      </c>
      <c r="AB123" s="11">
        <f t="shared" si="74"/>
        <v>570000</v>
      </c>
      <c r="AC123" s="24"/>
      <c r="AD123" s="26">
        <f t="shared" si="47"/>
        <v>-5000</v>
      </c>
      <c r="AE123" s="26">
        <f t="shared" si="48"/>
        <v>-5000</v>
      </c>
      <c r="AF123" s="26">
        <f t="shared" si="49"/>
        <v>-1000</v>
      </c>
      <c r="AG123" s="26">
        <f t="shared" si="50"/>
        <v>0</v>
      </c>
      <c r="AH123" s="26">
        <f t="shared" si="51"/>
        <v>0</v>
      </c>
      <c r="AI123" s="26">
        <f t="shared" si="52"/>
        <v>0</v>
      </c>
      <c r="AJ123" s="26">
        <f t="shared" si="53"/>
        <v>0</v>
      </c>
      <c r="AK123" s="26">
        <f t="shared" si="54"/>
        <v>0</v>
      </c>
      <c r="AL123" s="26">
        <f t="shared" si="55"/>
        <v>0</v>
      </c>
      <c r="AM123" s="26">
        <f t="shared" si="56"/>
        <v>0</v>
      </c>
    </row>
    <row r="124" spans="1:39" x14ac:dyDescent="0.3">
      <c r="A124" s="5">
        <f t="shared" si="65"/>
        <v>115</v>
      </c>
      <c r="B124">
        <v>56.312232702947689</v>
      </c>
      <c r="C124" s="6">
        <f t="shared" si="41"/>
        <v>114</v>
      </c>
      <c r="D124" s="7">
        <f t="shared" si="57"/>
        <v>-9.599999999999996E-2</v>
      </c>
      <c r="E124" s="8">
        <f t="shared" si="42"/>
        <v>1264124.2170769481</v>
      </c>
      <c r="F124" s="8">
        <f t="shared" si="58"/>
        <v>1495039.1094802846</v>
      </c>
      <c r="G124" s="8">
        <f t="shared" si="43"/>
        <v>1000</v>
      </c>
      <c r="H124" s="8">
        <f t="shared" si="68"/>
        <v>522542.78346010402</v>
      </c>
      <c r="I124" s="15">
        <f t="shared" si="59"/>
        <v>17.758130906922016</v>
      </c>
      <c r="J124" s="15">
        <f t="shared" si="69"/>
        <v>26566.85834802594</v>
      </c>
      <c r="K124" s="19"/>
      <c r="L124" s="8">
        <f t="shared" si="44"/>
        <v>5000</v>
      </c>
      <c r="M124" s="8">
        <f t="shared" si="70"/>
        <v>575000</v>
      </c>
      <c r="N124" s="15">
        <f t="shared" si="60"/>
        <v>88.79065453461007</v>
      </c>
      <c r="O124" s="14">
        <f t="shared" si="71"/>
        <v>26376.577384430118</v>
      </c>
      <c r="P124" s="8">
        <f t="shared" si="61"/>
        <v>1485323.9635793362</v>
      </c>
      <c r="Q124" s="13">
        <f t="shared" si="66"/>
        <v>114</v>
      </c>
      <c r="R124" s="10">
        <v>56.312232702947689</v>
      </c>
      <c r="S124" s="12">
        <f t="shared" si="67"/>
        <v>-9.599999999999996E-2</v>
      </c>
      <c r="T124" s="11">
        <f t="shared" si="62"/>
        <v>1264124.2170769481</v>
      </c>
      <c r="U124" s="11">
        <f t="shared" si="72"/>
        <v>1495039.1094802846</v>
      </c>
      <c r="V124" s="11">
        <f t="shared" si="63"/>
        <v>1000</v>
      </c>
      <c r="W124" s="11">
        <f t="shared" si="64"/>
        <v>522542.78346010402</v>
      </c>
      <c r="X124" s="10">
        <f t="shared" si="45"/>
        <v>17.758130906922016</v>
      </c>
      <c r="Y124" s="10">
        <f t="shared" si="73"/>
        <v>26566.85834802594</v>
      </c>
      <c r="AA124" s="11">
        <f t="shared" si="46"/>
        <v>5000</v>
      </c>
      <c r="AB124" s="11">
        <f t="shared" si="74"/>
        <v>575000</v>
      </c>
      <c r="AC124" s="24"/>
      <c r="AD124" s="26">
        <f t="shared" si="47"/>
        <v>-5000</v>
      </c>
      <c r="AE124" s="26">
        <f t="shared" si="48"/>
        <v>-5000</v>
      </c>
      <c r="AF124" s="26">
        <f t="shared" si="49"/>
        <v>-1000</v>
      </c>
      <c r="AG124" s="26">
        <f t="shared" si="50"/>
        <v>0</v>
      </c>
      <c r="AH124" s="26">
        <f t="shared" si="51"/>
        <v>0</v>
      </c>
      <c r="AI124" s="26">
        <f t="shared" si="52"/>
        <v>0</v>
      </c>
      <c r="AJ124" s="26">
        <f t="shared" si="53"/>
        <v>0</v>
      </c>
      <c r="AK124" s="26">
        <f t="shared" si="54"/>
        <v>0</v>
      </c>
      <c r="AL124" s="26">
        <f t="shared" si="55"/>
        <v>0</v>
      </c>
      <c r="AM124" s="26">
        <f t="shared" si="56"/>
        <v>0</v>
      </c>
    </row>
    <row r="125" spans="1:39" x14ac:dyDescent="0.3">
      <c r="A125" s="5">
        <f t="shared" si="65"/>
        <v>116</v>
      </c>
      <c r="B125">
        <v>57.663726287818434</v>
      </c>
      <c r="C125" s="6">
        <f t="shared" si="41"/>
        <v>115</v>
      </c>
      <c r="D125" s="7">
        <f t="shared" si="57"/>
        <v>2.4000000000000011E-2</v>
      </c>
      <c r="E125" s="8">
        <f t="shared" si="42"/>
        <v>1284988.2697904096</v>
      </c>
      <c r="F125" s="8">
        <f t="shared" si="58"/>
        <v>1531944.0481078115</v>
      </c>
      <c r="G125" s="8">
        <f t="shared" si="43"/>
        <v>1000</v>
      </c>
      <c r="H125" s="8">
        <f t="shared" si="68"/>
        <v>523542.78346010402</v>
      </c>
      <c r="I125" s="15">
        <f t="shared" si="59"/>
        <v>17.34192471379103</v>
      </c>
      <c r="J125" s="15">
        <f t="shared" si="69"/>
        <v>26584.20027273973</v>
      </c>
      <c r="K125" s="19"/>
      <c r="L125" s="8">
        <f t="shared" si="44"/>
        <v>5000</v>
      </c>
      <c r="M125" s="8">
        <f t="shared" si="70"/>
        <v>580000</v>
      </c>
      <c r="N125" s="15">
        <f t="shared" si="60"/>
        <v>86.709623568955152</v>
      </c>
      <c r="O125" s="14">
        <f t="shared" si="71"/>
        <v>26463.287007999075</v>
      </c>
      <c r="P125" s="8">
        <f t="shared" si="61"/>
        <v>1525971.7387052404</v>
      </c>
      <c r="Q125" s="13">
        <f t="shared" si="66"/>
        <v>115</v>
      </c>
      <c r="R125" s="10">
        <v>57.663726287818434</v>
      </c>
      <c r="S125" s="12">
        <f t="shared" si="67"/>
        <v>2.4000000000000011E-2</v>
      </c>
      <c r="T125" s="11">
        <f t="shared" si="62"/>
        <v>1284988.2697904096</v>
      </c>
      <c r="U125" s="11">
        <f t="shared" si="72"/>
        <v>1531944.0481078115</v>
      </c>
      <c r="V125" s="11">
        <f t="shared" si="63"/>
        <v>1000</v>
      </c>
      <c r="W125" s="11">
        <f t="shared" si="64"/>
        <v>523542.78346010402</v>
      </c>
      <c r="X125" s="10">
        <f t="shared" si="45"/>
        <v>17.34192471379103</v>
      </c>
      <c r="Y125" s="10">
        <f t="shared" si="73"/>
        <v>26584.20027273973</v>
      </c>
      <c r="AA125" s="11">
        <f t="shared" si="46"/>
        <v>5000</v>
      </c>
      <c r="AB125" s="11">
        <f t="shared" si="74"/>
        <v>580000</v>
      </c>
      <c r="AC125" s="24"/>
      <c r="AD125" s="26">
        <f t="shared" si="47"/>
        <v>-5000</v>
      </c>
      <c r="AE125" s="26">
        <f t="shared" si="48"/>
        <v>-5000</v>
      </c>
      <c r="AF125" s="26">
        <f t="shared" si="49"/>
        <v>-1000</v>
      </c>
      <c r="AG125" s="26">
        <f t="shared" si="50"/>
        <v>0</v>
      </c>
      <c r="AH125" s="26">
        <f t="shared" si="51"/>
        <v>0</v>
      </c>
      <c r="AI125" s="26">
        <f t="shared" si="52"/>
        <v>0</v>
      </c>
      <c r="AJ125" s="26">
        <f t="shared" si="53"/>
        <v>0</v>
      </c>
      <c r="AK125" s="26">
        <f t="shared" si="54"/>
        <v>0</v>
      </c>
      <c r="AL125" s="26">
        <f t="shared" si="55"/>
        <v>0</v>
      </c>
      <c r="AM125" s="26">
        <f t="shared" si="56"/>
        <v>0</v>
      </c>
    </row>
    <row r="126" spans="1:39" x14ac:dyDescent="0.3">
      <c r="A126" s="5">
        <f t="shared" si="65"/>
        <v>117</v>
      </c>
      <c r="B126">
        <v>58.817000813574808</v>
      </c>
      <c r="C126" s="6">
        <f t="shared" si="41"/>
        <v>116</v>
      </c>
      <c r="D126" s="7">
        <f t="shared" si="57"/>
        <v>2.000000000000008E-2</v>
      </c>
      <c r="E126" s="8">
        <f t="shared" si="42"/>
        <v>1306113.12316279</v>
      </c>
      <c r="F126" s="8">
        <f t="shared" si="58"/>
        <v>1563602.9290699677</v>
      </c>
      <c r="G126" s="8">
        <f t="shared" si="43"/>
        <v>1000</v>
      </c>
      <c r="H126" s="8">
        <f t="shared" si="68"/>
        <v>524542.78346010402</v>
      </c>
      <c r="I126" s="15">
        <f t="shared" si="59"/>
        <v>17.001886974304931</v>
      </c>
      <c r="J126" s="15">
        <f t="shared" si="69"/>
        <v>26601.202159714034</v>
      </c>
      <c r="K126" s="19"/>
      <c r="L126" s="8">
        <f t="shared" si="44"/>
        <v>5000</v>
      </c>
      <c r="M126" s="8">
        <f t="shared" si="70"/>
        <v>585000</v>
      </c>
      <c r="N126" s="15">
        <f t="shared" si="60"/>
        <v>85.009434871524647</v>
      </c>
      <c r="O126" s="14">
        <f t="shared" si="71"/>
        <v>26548.2964428706</v>
      </c>
      <c r="P126" s="8">
        <f t="shared" si="61"/>
        <v>1561491.1734793452</v>
      </c>
      <c r="Q126" s="13">
        <f t="shared" si="66"/>
        <v>116</v>
      </c>
      <c r="R126" s="10">
        <v>58.817000813574808</v>
      </c>
      <c r="S126" s="12">
        <f t="shared" si="67"/>
        <v>2.000000000000008E-2</v>
      </c>
      <c r="T126" s="11">
        <f t="shared" si="62"/>
        <v>1306113.12316279</v>
      </c>
      <c r="U126" s="11">
        <f t="shared" si="72"/>
        <v>1563602.9290699677</v>
      </c>
      <c r="V126" s="11">
        <f t="shared" si="63"/>
        <v>1000</v>
      </c>
      <c r="W126" s="11">
        <f t="shared" si="64"/>
        <v>524542.78346010402</v>
      </c>
      <c r="X126" s="10">
        <f t="shared" si="45"/>
        <v>17.001886974304931</v>
      </c>
      <c r="Y126" s="10">
        <f t="shared" si="73"/>
        <v>26601.202159714034</v>
      </c>
      <c r="AA126" s="11">
        <f t="shared" si="46"/>
        <v>5000</v>
      </c>
      <c r="AB126" s="11">
        <f t="shared" si="74"/>
        <v>585000</v>
      </c>
      <c r="AC126" s="24"/>
      <c r="AD126" s="26">
        <f t="shared" si="47"/>
        <v>-5000</v>
      </c>
      <c r="AE126" s="26">
        <f t="shared" si="48"/>
        <v>-5000</v>
      </c>
      <c r="AF126" s="26">
        <f t="shared" si="49"/>
        <v>-1000</v>
      </c>
      <c r="AG126" s="26">
        <f t="shared" si="50"/>
        <v>0</v>
      </c>
      <c r="AH126" s="26">
        <f t="shared" si="51"/>
        <v>0</v>
      </c>
      <c r="AI126" s="26">
        <f t="shared" si="52"/>
        <v>0</v>
      </c>
      <c r="AJ126" s="26">
        <f t="shared" si="53"/>
        <v>0</v>
      </c>
      <c r="AK126" s="26">
        <f t="shared" si="54"/>
        <v>0</v>
      </c>
      <c r="AL126" s="26">
        <f t="shared" si="55"/>
        <v>0</v>
      </c>
      <c r="AM126" s="26">
        <f t="shared" si="56"/>
        <v>0</v>
      </c>
    </row>
    <row r="127" spans="1:39" x14ac:dyDescent="0.3">
      <c r="A127" s="5">
        <f t="shared" si="65"/>
        <v>118</v>
      </c>
      <c r="B127">
        <v>58.699366811947655</v>
      </c>
      <c r="C127" s="6">
        <f t="shared" si="41"/>
        <v>117</v>
      </c>
      <c r="D127" s="7">
        <f t="shared" si="57"/>
        <v>-2.0000000000000477E-3</v>
      </c>
      <c r="E127" s="8">
        <f t="shared" si="42"/>
        <v>1327502.0372023243</v>
      </c>
      <c r="F127" s="8">
        <f t="shared" si="58"/>
        <v>1561473.7232118277</v>
      </c>
      <c r="G127" s="8">
        <f t="shared" si="43"/>
        <v>1000</v>
      </c>
      <c r="H127" s="8">
        <f t="shared" si="68"/>
        <v>525542.78346010402</v>
      </c>
      <c r="I127" s="15">
        <f t="shared" si="59"/>
        <v>17.035958892089109</v>
      </c>
      <c r="J127" s="15">
        <f t="shared" si="69"/>
        <v>26618.238118606121</v>
      </c>
      <c r="K127" s="19"/>
      <c r="L127" s="8">
        <f t="shared" si="44"/>
        <v>5000</v>
      </c>
      <c r="M127" s="8">
        <f t="shared" si="70"/>
        <v>590000</v>
      </c>
      <c r="N127" s="15">
        <f t="shared" si="60"/>
        <v>85.179794460445549</v>
      </c>
      <c r="O127" s="14">
        <f t="shared" si="71"/>
        <v>26633.476237331044</v>
      </c>
      <c r="P127" s="8">
        <f t="shared" si="61"/>
        <v>1563368.1911323864</v>
      </c>
      <c r="Q127" s="13">
        <f t="shared" si="66"/>
        <v>117</v>
      </c>
      <c r="R127" s="10">
        <v>58.699366811947655</v>
      </c>
      <c r="S127" s="12">
        <f t="shared" si="67"/>
        <v>-2.0000000000000477E-3</v>
      </c>
      <c r="T127" s="11">
        <f t="shared" si="62"/>
        <v>1327502.0372023243</v>
      </c>
      <c r="U127" s="11">
        <f t="shared" si="72"/>
        <v>1561473.7232118277</v>
      </c>
      <c r="V127" s="11">
        <f t="shared" si="63"/>
        <v>1000</v>
      </c>
      <c r="W127" s="11">
        <f t="shared" si="64"/>
        <v>525542.78346010402</v>
      </c>
      <c r="X127" s="10">
        <f t="shared" si="45"/>
        <v>17.035958892089109</v>
      </c>
      <c r="Y127" s="10">
        <f t="shared" si="73"/>
        <v>26618.238118606121</v>
      </c>
      <c r="AA127" s="11">
        <f t="shared" si="46"/>
        <v>5000</v>
      </c>
      <c r="AB127" s="11">
        <f t="shared" si="74"/>
        <v>590000</v>
      </c>
      <c r="AC127" s="24"/>
      <c r="AD127" s="26">
        <f t="shared" si="47"/>
        <v>-5000</v>
      </c>
      <c r="AE127" s="26">
        <f t="shared" si="48"/>
        <v>-5000</v>
      </c>
      <c r="AF127" s="26">
        <f t="shared" si="49"/>
        <v>-1000</v>
      </c>
      <c r="AG127" s="26">
        <f t="shared" si="50"/>
        <v>0</v>
      </c>
      <c r="AH127" s="26">
        <f t="shared" si="51"/>
        <v>0</v>
      </c>
      <c r="AI127" s="26">
        <f t="shared" si="52"/>
        <v>0</v>
      </c>
      <c r="AJ127" s="26">
        <f t="shared" si="53"/>
        <v>0</v>
      </c>
      <c r="AK127" s="26">
        <f t="shared" si="54"/>
        <v>0</v>
      </c>
      <c r="AL127" s="26">
        <f t="shared" si="55"/>
        <v>0</v>
      </c>
      <c r="AM127" s="26">
        <f t="shared" si="56"/>
        <v>0</v>
      </c>
    </row>
    <row r="128" spans="1:39" x14ac:dyDescent="0.3">
      <c r="A128" s="5">
        <f t="shared" si="65"/>
        <v>119</v>
      </c>
      <c r="B128">
        <v>54.238214934239636</v>
      </c>
      <c r="C128" s="6">
        <f t="shared" si="41"/>
        <v>118</v>
      </c>
      <c r="D128" s="7">
        <f t="shared" si="57"/>
        <v>-7.5999999999999956E-2</v>
      </c>
      <c r="E128" s="8">
        <f t="shared" si="42"/>
        <v>1349158.3126673538</v>
      </c>
      <c r="F128" s="8">
        <f t="shared" si="58"/>
        <v>1443725.7202477288</v>
      </c>
      <c r="G128" s="8">
        <f t="shared" si="43"/>
        <v>1000</v>
      </c>
      <c r="H128" s="8">
        <f t="shared" si="68"/>
        <v>526542.78346010402</v>
      </c>
      <c r="I128" s="15">
        <f t="shared" si="59"/>
        <v>18.437184948148385</v>
      </c>
      <c r="J128" s="15">
        <f t="shared" si="69"/>
        <v>26636.675303554268</v>
      </c>
      <c r="K128" s="19"/>
      <c r="L128" s="8">
        <f t="shared" si="44"/>
        <v>5000</v>
      </c>
      <c r="M128" s="8">
        <f t="shared" si="70"/>
        <v>595000</v>
      </c>
      <c r="N128" s="15">
        <f t="shared" si="60"/>
        <v>92.185924740741925</v>
      </c>
      <c r="O128" s="14">
        <f t="shared" si="71"/>
        <v>26725.662162071785</v>
      </c>
      <c r="P128" s="8">
        <f t="shared" si="61"/>
        <v>1449552.2086063251</v>
      </c>
      <c r="Q128" s="13">
        <f t="shared" si="66"/>
        <v>118</v>
      </c>
      <c r="R128" s="10">
        <v>54.238214934239636</v>
      </c>
      <c r="S128" s="12">
        <f t="shared" si="67"/>
        <v>-7.5999999999999956E-2</v>
      </c>
      <c r="T128" s="11">
        <f t="shared" si="62"/>
        <v>1349158.3126673538</v>
      </c>
      <c r="U128" s="11">
        <f t="shared" si="72"/>
        <v>1443725.7202477288</v>
      </c>
      <c r="V128" s="11">
        <f t="shared" si="63"/>
        <v>1000</v>
      </c>
      <c r="W128" s="11">
        <f t="shared" si="64"/>
        <v>526542.78346010402</v>
      </c>
      <c r="X128" s="10">
        <f t="shared" si="45"/>
        <v>18.437184948148385</v>
      </c>
      <c r="Y128" s="10">
        <f t="shared" si="73"/>
        <v>26636.675303554268</v>
      </c>
      <c r="AA128" s="11">
        <f t="shared" si="46"/>
        <v>5000</v>
      </c>
      <c r="AB128" s="11">
        <f t="shared" si="74"/>
        <v>595000</v>
      </c>
      <c r="AC128" s="24"/>
      <c r="AD128" s="26">
        <f t="shared" si="47"/>
        <v>-5000</v>
      </c>
      <c r="AE128" s="26">
        <f t="shared" si="48"/>
        <v>-5000</v>
      </c>
      <c r="AF128" s="26">
        <f t="shared" si="49"/>
        <v>-1000</v>
      </c>
      <c r="AG128" s="26">
        <f t="shared" si="50"/>
        <v>0</v>
      </c>
      <c r="AH128" s="26">
        <f t="shared" si="51"/>
        <v>0</v>
      </c>
      <c r="AI128" s="26">
        <f t="shared" si="52"/>
        <v>0</v>
      </c>
      <c r="AJ128" s="26">
        <f t="shared" si="53"/>
        <v>0</v>
      </c>
      <c r="AK128" s="26">
        <f t="shared" si="54"/>
        <v>0</v>
      </c>
      <c r="AL128" s="26">
        <f t="shared" si="55"/>
        <v>0</v>
      </c>
      <c r="AM128" s="26">
        <f t="shared" si="56"/>
        <v>0</v>
      </c>
    </row>
    <row r="129" spans="1:39" x14ac:dyDescent="0.3">
      <c r="A129" s="5">
        <f t="shared" si="65"/>
        <v>120</v>
      </c>
      <c r="B129">
        <v>61.234944660756547</v>
      </c>
      <c r="C129" s="6">
        <f t="shared" si="41"/>
        <v>119</v>
      </c>
      <c r="D129" s="7">
        <f t="shared" si="57"/>
        <v>0.12899999999999995</v>
      </c>
      <c r="E129" s="8">
        <f t="shared" si="42"/>
        <v>1371085.2915756952</v>
      </c>
      <c r="F129" s="8">
        <f t="shared" si="58"/>
        <v>1631095.3381596857</v>
      </c>
      <c r="G129" s="8">
        <f t="shared" si="43"/>
        <v>1000</v>
      </c>
      <c r="H129" s="8">
        <f t="shared" si="68"/>
        <v>527542.78346010402</v>
      </c>
      <c r="I129" s="15">
        <f t="shared" si="59"/>
        <v>16.330544683922398</v>
      </c>
      <c r="J129" s="15">
        <f t="shared" si="69"/>
        <v>26653.00584823819</v>
      </c>
      <c r="K129" s="19"/>
      <c r="L129" s="8">
        <f t="shared" si="44"/>
        <v>5000</v>
      </c>
      <c r="M129" s="8">
        <f t="shared" si="70"/>
        <v>600000</v>
      </c>
      <c r="N129" s="15">
        <f t="shared" si="60"/>
        <v>81.652723419611988</v>
      </c>
      <c r="O129" s="14">
        <f t="shared" si="71"/>
        <v>26807.314885491396</v>
      </c>
      <c r="P129" s="8">
        <f t="shared" si="61"/>
        <v>1641544.4435165408</v>
      </c>
      <c r="Q129" s="13">
        <f t="shared" si="66"/>
        <v>119</v>
      </c>
      <c r="R129" s="10">
        <v>61.234944660756547</v>
      </c>
      <c r="S129" s="12">
        <f t="shared" si="67"/>
        <v>0.12899999999999995</v>
      </c>
      <c r="T129" s="11">
        <f t="shared" si="62"/>
        <v>1371085.2915756952</v>
      </c>
      <c r="U129" s="11">
        <f t="shared" si="72"/>
        <v>1631095.3381596857</v>
      </c>
      <c r="V129" s="11">
        <f t="shared" si="63"/>
        <v>1000</v>
      </c>
      <c r="W129" s="11">
        <f t="shared" si="64"/>
        <v>527542.78346010402</v>
      </c>
      <c r="X129" s="10">
        <f t="shared" si="45"/>
        <v>16.330544683922398</v>
      </c>
      <c r="Y129" s="10">
        <f t="shared" si="73"/>
        <v>26653.00584823819</v>
      </c>
      <c r="AA129" s="11">
        <f t="shared" si="46"/>
        <v>5000</v>
      </c>
      <c r="AB129" s="11">
        <f t="shared" si="74"/>
        <v>600000</v>
      </c>
      <c r="AC129" s="24"/>
      <c r="AD129" s="26">
        <f t="shared" si="47"/>
        <v>-5000</v>
      </c>
      <c r="AE129" s="26">
        <f t="shared" si="48"/>
        <v>-5000</v>
      </c>
      <c r="AF129" s="26">
        <f t="shared" si="49"/>
        <v>-1000</v>
      </c>
      <c r="AG129" s="26">
        <f t="shared" si="50"/>
        <v>0</v>
      </c>
      <c r="AH129" s="26">
        <f t="shared" si="51"/>
        <v>0</v>
      </c>
      <c r="AI129" s="26">
        <f t="shared" si="52"/>
        <v>0</v>
      </c>
      <c r="AJ129" s="26">
        <f t="shared" si="53"/>
        <v>0</v>
      </c>
      <c r="AK129" s="26">
        <f t="shared" si="54"/>
        <v>0</v>
      </c>
      <c r="AL129" s="26">
        <f t="shared" si="55"/>
        <v>0</v>
      </c>
      <c r="AM129" s="26">
        <f t="shared" si="56"/>
        <v>0</v>
      </c>
    </row>
    <row r="130" spans="1:39" x14ac:dyDescent="0.3">
      <c r="A130" s="5">
        <f t="shared" si="65"/>
        <v>121</v>
      </c>
      <c r="B130">
        <v>53.76428141214425</v>
      </c>
      <c r="C130" s="6">
        <f t="shared" si="41"/>
        <v>120</v>
      </c>
      <c r="D130" s="7">
        <f t="shared" si="57"/>
        <v>-0.12199999999999997</v>
      </c>
      <c r="E130" s="8">
        <f t="shared" si="42"/>
        <v>1393286.3577203916</v>
      </c>
      <c r="F130" s="8">
        <f t="shared" si="58"/>
        <v>1432979.7069042041</v>
      </c>
      <c r="G130" s="8">
        <f t="shared" si="43"/>
        <v>1000</v>
      </c>
      <c r="H130" s="8">
        <f t="shared" si="68"/>
        <v>528542.78346010402</v>
      </c>
      <c r="I130" s="15">
        <f t="shared" si="59"/>
        <v>18.599709207200906</v>
      </c>
      <c r="J130" s="15">
        <f t="shared" si="69"/>
        <v>26671.605557445389</v>
      </c>
      <c r="K130" s="19"/>
      <c r="L130" s="8">
        <f t="shared" si="44"/>
        <v>5000</v>
      </c>
      <c r="M130" s="8">
        <f t="shared" si="70"/>
        <v>605000</v>
      </c>
      <c r="N130" s="15">
        <f t="shared" si="60"/>
        <v>92.998546036004541</v>
      </c>
      <c r="O130" s="14">
        <f t="shared" si="71"/>
        <v>26900.3134315274</v>
      </c>
      <c r="P130" s="8">
        <f t="shared" si="61"/>
        <v>1446276.021407523</v>
      </c>
      <c r="Q130" s="13">
        <f t="shared" si="66"/>
        <v>120</v>
      </c>
      <c r="R130" s="10">
        <v>53.76428141214425</v>
      </c>
      <c r="S130" s="12">
        <f t="shared" si="67"/>
        <v>-0.12199999999999997</v>
      </c>
      <c r="T130" s="11">
        <f t="shared" si="62"/>
        <v>1393286.3577203916</v>
      </c>
      <c r="U130" s="11">
        <f t="shared" si="72"/>
        <v>1432979.7069042041</v>
      </c>
      <c r="V130" s="11">
        <f t="shared" si="63"/>
        <v>1000</v>
      </c>
      <c r="W130" s="11">
        <f t="shared" si="64"/>
        <v>528542.78346010402</v>
      </c>
      <c r="X130" s="10">
        <f t="shared" si="45"/>
        <v>18.599709207200906</v>
      </c>
      <c r="Y130" s="10">
        <f t="shared" si="73"/>
        <v>26671.605557445389</v>
      </c>
      <c r="AA130" s="11">
        <f t="shared" si="46"/>
        <v>5000</v>
      </c>
      <c r="AB130" s="11">
        <f t="shared" si="74"/>
        <v>605000</v>
      </c>
      <c r="AC130" s="24"/>
      <c r="AD130" s="26">
        <f t="shared" si="47"/>
        <v>-5000</v>
      </c>
      <c r="AE130" s="26">
        <f t="shared" si="48"/>
        <v>-5000</v>
      </c>
      <c r="AF130" s="26">
        <f t="shared" si="49"/>
        <v>-1000</v>
      </c>
      <c r="AG130" s="26">
        <f t="shared" si="50"/>
        <v>0</v>
      </c>
      <c r="AH130" s="26">
        <f t="shared" si="51"/>
        <v>0</v>
      </c>
      <c r="AI130" s="26">
        <f t="shared" si="52"/>
        <v>0</v>
      </c>
      <c r="AJ130" s="26">
        <f t="shared" si="53"/>
        <v>0</v>
      </c>
      <c r="AK130" s="26">
        <f t="shared" si="54"/>
        <v>0</v>
      </c>
      <c r="AL130" s="26">
        <f t="shared" si="55"/>
        <v>0</v>
      </c>
      <c r="AM130" s="26">
        <f t="shared" si="56"/>
        <v>0</v>
      </c>
    </row>
    <row r="131" spans="1:39" x14ac:dyDescent="0.3">
      <c r="A131" s="5">
        <f t="shared" si="65"/>
        <v>122</v>
      </c>
      <c r="B131">
        <v>53.226638598022809</v>
      </c>
      <c r="C131" s="6">
        <f t="shared" si="41"/>
        <v>121</v>
      </c>
      <c r="D131" s="7">
        <f t="shared" si="57"/>
        <v>-9.999999999999962E-3</v>
      </c>
      <c r="E131" s="8">
        <f t="shared" si="42"/>
        <v>1415764.9371918964</v>
      </c>
      <c r="F131" s="8">
        <f t="shared" si="58"/>
        <v>1419639.9098351621</v>
      </c>
      <c r="G131" s="8">
        <f t="shared" si="43"/>
        <v>1125.0273567342665</v>
      </c>
      <c r="H131" s="8">
        <f t="shared" si="68"/>
        <v>529667.81081683829</v>
      </c>
      <c r="I131" s="15">
        <f t="shared" si="59"/>
        <v>21.136547156972966</v>
      </c>
      <c r="J131" s="15">
        <f t="shared" si="69"/>
        <v>26692.742104602363</v>
      </c>
      <c r="K131" s="19"/>
      <c r="L131" s="8">
        <f t="shared" si="44"/>
        <v>5000</v>
      </c>
      <c r="M131" s="8">
        <f t="shared" si="70"/>
        <v>610000</v>
      </c>
      <c r="N131" s="15">
        <f t="shared" si="60"/>
        <v>93.937925288893467</v>
      </c>
      <c r="O131" s="14">
        <f t="shared" si="71"/>
        <v>26994.251356816294</v>
      </c>
      <c r="P131" s="8">
        <f t="shared" si="61"/>
        <v>1436813.2611934477</v>
      </c>
      <c r="Q131" s="13">
        <f t="shared" si="66"/>
        <v>121</v>
      </c>
      <c r="R131" s="10">
        <v>53.226638598022809</v>
      </c>
      <c r="S131" s="12">
        <f t="shared" si="67"/>
        <v>-9.999999999999962E-3</v>
      </c>
      <c r="T131" s="11">
        <f t="shared" si="62"/>
        <v>1415764.9371918964</v>
      </c>
      <c r="U131" s="11">
        <f t="shared" si="72"/>
        <v>1419639.9098351621</v>
      </c>
      <c r="V131" s="11">
        <f t="shared" si="63"/>
        <v>1125.0273567342665</v>
      </c>
      <c r="W131" s="11">
        <f t="shared" si="64"/>
        <v>529667.81081683829</v>
      </c>
      <c r="X131" s="10">
        <f t="shared" si="45"/>
        <v>21.136547156972966</v>
      </c>
      <c r="Y131" s="10">
        <f t="shared" si="73"/>
        <v>26692.742104602363</v>
      </c>
      <c r="AA131" s="11">
        <f t="shared" si="46"/>
        <v>5000</v>
      </c>
      <c r="AB131" s="11">
        <f t="shared" si="74"/>
        <v>610000</v>
      </c>
      <c r="AC131" s="24"/>
      <c r="AD131" s="26">
        <f t="shared" si="47"/>
        <v>-5000</v>
      </c>
      <c r="AE131" s="26">
        <f t="shared" si="48"/>
        <v>-5000</v>
      </c>
      <c r="AF131" s="26">
        <f t="shared" si="49"/>
        <v>-1125.0273567342665</v>
      </c>
      <c r="AG131" s="26">
        <f t="shared" si="50"/>
        <v>0</v>
      </c>
      <c r="AH131" s="26">
        <f t="shared" si="51"/>
        <v>0</v>
      </c>
      <c r="AI131" s="26">
        <f t="shared" si="52"/>
        <v>0</v>
      </c>
      <c r="AJ131" s="26">
        <f t="shared" si="53"/>
        <v>0</v>
      </c>
      <c r="AK131" s="26">
        <f t="shared" si="54"/>
        <v>0</v>
      </c>
      <c r="AL131" s="26">
        <f t="shared" si="55"/>
        <v>0</v>
      </c>
      <c r="AM131" s="26">
        <f t="shared" si="56"/>
        <v>0</v>
      </c>
    </row>
    <row r="132" spans="1:39" x14ac:dyDescent="0.3">
      <c r="A132" s="5">
        <f t="shared" si="65"/>
        <v>123</v>
      </c>
      <c r="B132">
        <v>61.476767580716349</v>
      </c>
      <c r="C132" s="6">
        <f t="shared" si="41"/>
        <v>122</v>
      </c>
      <c r="D132" s="7">
        <f t="shared" si="57"/>
        <v>0.15500000000000008</v>
      </c>
      <c r="E132" s="8">
        <f t="shared" si="42"/>
        <v>1438524.4989067959</v>
      </c>
      <c r="F132" s="8">
        <f t="shared" si="58"/>
        <v>1640983.5024566404</v>
      </c>
      <c r="G132" s="8">
        <f t="shared" si="43"/>
        <v>1000</v>
      </c>
      <c r="H132" s="8">
        <f t="shared" si="68"/>
        <v>530667.81081683829</v>
      </c>
      <c r="I132" s="15">
        <f t="shared" si="59"/>
        <v>16.2663074093322</v>
      </c>
      <c r="J132" s="15">
        <f t="shared" si="69"/>
        <v>26709.008412011695</v>
      </c>
      <c r="K132" s="19"/>
      <c r="L132" s="8">
        <f t="shared" si="44"/>
        <v>5000</v>
      </c>
      <c r="M132" s="8">
        <f t="shared" si="70"/>
        <v>615000</v>
      </c>
      <c r="N132" s="15">
        <f t="shared" si="60"/>
        <v>81.331537046661012</v>
      </c>
      <c r="O132" s="14">
        <f t="shared" si="71"/>
        <v>27075.582893862957</v>
      </c>
      <c r="P132" s="8">
        <f t="shared" si="61"/>
        <v>1664519.3166784323</v>
      </c>
      <c r="Q132" s="13">
        <f t="shared" si="66"/>
        <v>122</v>
      </c>
      <c r="R132" s="10">
        <v>61.476767580716349</v>
      </c>
      <c r="S132" s="12">
        <f t="shared" si="67"/>
        <v>0.15500000000000008</v>
      </c>
      <c r="T132" s="11">
        <f t="shared" si="62"/>
        <v>1438524.4989067959</v>
      </c>
      <c r="U132" s="11">
        <f t="shared" si="72"/>
        <v>1640983.5024566404</v>
      </c>
      <c r="V132" s="11">
        <f t="shared" si="63"/>
        <v>1000</v>
      </c>
      <c r="W132" s="11">
        <f t="shared" si="64"/>
        <v>530667.81081683829</v>
      </c>
      <c r="X132" s="10">
        <f t="shared" si="45"/>
        <v>16.2663074093322</v>
      </c>
      <c r="Y132" s="10">
        <f t="shared" si="73"/>
        <v>26709.008412011695</v>
      </c>
      <c r="AA132" s="11">
        <f t="shared" si="46"/>
        <v>5000</v>
      </c>
      <c r="AB132" s="11">
        <f t="shared" si="74"/>
        <v>615000</v>
      </c>
      <c r="AC132" s="24"/>
      <c r="AD132" s="26">
        <f t="shared" si="47"/>
        <v>-5000</v>
      </c>
      <c r="AE132" s="26">
        <f t="shared" si="48"/>
        <v>-5000</v>
      </c>
      <c r="AF132" s="26">
        <f t="shared" si="49"/>
        <v>-1000</v>
      </c>
      <c r="AG132" s="26">
        <f t="shared" si="50"/>
        <v>0</v>
      </c>
      <c r="AH132" s="26">
        <f t="shared" si="51"/>
        <v>0</v>
      </c>
      <c r="AI132" s="26">
        <f t="shared" si="52"/>
        <v>0</v>
      </c>
      <c r="AJ132" s="26">
        <f t="shared" si="53"/>
        <v>0</v>
      </c>
      <c r="AK132" s="26">
        <f t="shared" si="54"/>
        <v>0</v>
      </c>
      <c r="AL132" s="26">
        <f t="shared" si="55"/>
        <v>0</v>
      </c>
      <c r="AM132" s="26">
        <f t="shared" si="56"/>
        <v>0</v>
      </c>
    </row>
    <row r="133" spans="1:39" x14ac:dyDescent="0.3">
      <c r="A133" s="5">
        <f t="shared" si="65"/>
        <v>124</v>
      </c>
      <c r="B133">
        <v>62.583349397169243</v>
      </c>
      <c r="C133" s="6">
        <f t="shared" si="41"/>
        <v>123</v>
      </c>
      <c r="D133" s="7">
        <f t="shared" si="57"/>
        <v>1.8000000000000009E-2</v>
      </c>
      <c r="E133" s="8">
        <f t="shared" si="42"/>
        <v>1461568.5551431302</v>
      </c>
      <c r="F133" s="8">
        <f t="shared" si="58"/>
        <v>1671539.20550086</v>
      </c>
      <c r="G133" s="8">
        <f t="shared" si="43"/>
        <v>1000</v>
      </c>
      <c r="H133" s="8">
        <f t="shared" si="68"/>
        <v>531667.81081683829</v>
      </c>
      <c r="I133" s="15">
        <f t="shared" si="59"/>
        <v>15.978690971839097</v>
      </c>
      <c r="J133" s="15">
        <f t="shared" si="69"/>
        <v>26724.987102983534</v>
      </c>
      <c r="K133" s="19"/>
      <c r="L133" s="8">
        <f t="shared" si="44"/>
        <v>5000</v>
      </c>
      <c r="M133" s="8">
        <f t="shared" si="70"/>
        <v>620000</v>
      </c>
      <c r="N133" s="15">
        <f t="shared" si="60"/>
        <v>79.893454859195487</v>
      </c>
      <c r="O133" s="14">
        <f t="shared" si="71"/>
        <v>27155.476348722153</v>
      </c>
      <c r="P133" s="8">
        <f t="shared" si="61"/>
        <v>1699480.6643786442</v>
      </c>
      <c r="Q133" s="13">
        <f t="shared" si="66"/>
        <v>123</v>
      </c>
      <c r="R133" s="10">
        <v>62.583349397169243</v>
      </c>
      <c r="S133" s="12">
        <f t="shared" si="67"/>
        <v>1.8000000000000009E-2</v>
      </c>
      <c r="T133" s="11">
        <f t="shared" si="62"/>
        <v>1461568.5551431302</v>
      </c>
      <c r="U133" s="11">
        <f t="shared" si="72"/>
        <v>1671539.20550086</v>
      </c>
      <c r="V133" s="11">
        <f t="shared" si="63"/>
        <v>1000</v>
      </c>
      <c r="W133" s="11">
        <f t="shared" si="64"/>
        <v>531667.81081683829</v>
      </c>
      <c r="X133" s="10">
        <f t="shared" si="45"/>
        <v>15.978690971839097</v>
      </c>
      <c r="Y133" s="10">
        <f t="shared" si="73"/>
        <v>26724.987102983534</v>
      </c>
      <c r="AA133" s="11">
        <f t="shared" si="46"/>
        <v>5000</v>
      </c>
      <c r="AB133" s="11">
        <f t="shared" si="74"/>
        <v>620000</v>
      </c>
      <c r="AC133" s="24"/>
      <c r="AD133" s="26">
        <f t="shared" si="47"/>
        <v>-5000</v>
      </c>
      <c r="AE133" s="26">
        <f t="shared" si="48"/>
        <v>-5000</v>
      </c>
      <c r="AF133" s="26">
        <f t="shared" si="49"/>
        <v>-1000</v>
      </c>
      <c r="AG133" s="26">
        <f t="shared" si="50"/>
        <v>0</v>
      </c>
      <c r="AH133" s="26">
        <f t="shared" si="51"/>
        <v>0</v>
      </c>
      <c r="AI133" s="26">
        <f t="shared" si="52"/>
        <v>0</v>
      </c>
      <c r="AJ133" s="26">
        <f t="shared" si="53"/>
        <v>0</v>
      </c>
      <c r="AK133" s="26">
        <f t="shared" si="54"/>
        <v>0</v>
      </c>
      <c r="AL133" s="26">
        <f t="shared" si="55"/>
        <v>0</v>
      </c>
      <c r="AM133" s="26">
        <f t="shared" si="56"/>
        <v>0</v>
      </c>
    </row>
    <row r="134" spans="1:39" x14ac:dyDescent="0.3">
      <c r="A134" s="5">
        <f t="shared" si="65"/>
        <v>125</v>
      </c>
      <c r="B134">
        <v>63.021432842949423</v>
      </c>
      <c r="C134" s="6">
        <f t="shared" si="41"/>
        <v>124</v>
      </c>
      <c r="D134" s="7">
        <f t="shared" si="57"/>
        <v>6.9999999999999195E-3</v>
      </c>
      <c r="E134" s="8">
        <f t="shared" si="42"/>
        <v>1484900.662082419</v>
      </c>
      <c r="F134" s="8">
        <f t="shared" si="58"/>
        <v>1684246.9799393658</v>
      </c>
      <c r="G134" s="8">
        <f t="shared" si="43"/>
        <v>1000</v>
      </c>
      <c r="H134" s="8">
        <f t="shared" si="68"/>
        <v>532667.81081683829</v>
      </c>
      <c r="I134" s="15">
        <f t="shared" si="59"/>
        <v>15.867617648300991</v>
      </c>
      <c r="J134" s="15">
        <f t="shared" si="69"/>
        <v>26740.854720631836</v>
      </c>
      <c r="K134" s="19"/>
      <c r="L134" s="8">
        <f t="shared" si="44"/>
        <v>5000</v>
      </c>
      <c r="M134" s="8">
        <f t="shared" si="70"/>
        <v>625000</v>
      </c>
      <c r="N134" s="15">
        <f t="shared" si="60"/>
        <v>79.338088241504963</v>
      </c>
      <c r="O134" s="14">
        <f t="shared" si="71"/>
        <v>27234.814436963657</v>
      </c>
      <c r="P134" s="8">
        <f t="shared" si="61"/>
        <v>1716377.0290292946</v>
      </c>
      <c r="Q134" s="13">
        <f t="shared" si="66"/>
        <v>124</v>
      </c>
      <c r="R134" s="10">
        <v>63.021432842949423</v>
      </c>
      <c r="S134" s="12">
        <f t="shared" si="67"/>
        <v>6.9999999999999195E-3</v>
      </c>
      <c r="T134" s="11">
        <f t="shared" si="62"/>
        <v>1484900.662082419</v>
      </c>
      <c r="U134" s="11">
        <f t="shared" si="72"/>
        <v>1684246.9799393658</v>
      </c>
      <c r="V134" s="11">
        <f t="shared" si="63"/>
        <v>1000</v>
      </c>
      <c r="W134" s="11">
        <f t="shared" si="64"/>
        <v>532667.81081683829</v>
      </c>
      <c r="X134" s="10">
        <f t="shared" si="45"/>
        <v>15.867617648300991</v>
      </c>
      <c r="Y134" s="10">
        <f t="shared" si="73"/>
        <v>26740.854720631836</v>
      </c>
      <c r="AA134" s="11">
        <f t="shared" si="46"/>
        <v>5000</v>
      </c>
      <c r="AB134" s="11">
        <f t="shared" si="74"/>
        <v>625000</v>
      </c>
      <c r="AC134" s="24"/>
      <c r="AD134" s="26">
        <f t="shared" si="47"/>
        <v>-5000</v>
      </c>
      <c r="AE134" s="26">
        <f t="shared" si="48"/>
        <v>-5000</v>
      </c>
      <c r="AF134" s="26">
        <f t="shared" si="49"/>
        <v>-1000</v>
      </c>
      <c r="AG134" s="26">
        <f t="shared" si="50"/>
        <v>0</v>
      </c>
      <c r="AH134" s="26">
        <f t="shared" si="51"/>
        <v>0</v>
      </c>
      <c r="AI134" s="26">
        <f t="shared" si="52"/>
        <v>0</v>
      </c>
      <c r="AJ134" s="26">
        <f t="shared" si="53"/>
        <v>0</v>
      </c>
      <c r="AK134" s="26">
        <f t="shared" si="54"/>
        <v>0</v>
      </c>
      <c r="AL134" s="26">
        <f t="shared" si="55"/>
        <v>0</v>
      </c>
      <c r="AM134" s="26">
        <f t="shared" si="56"/>
        <v>0</v>
      </c>
    </row>
    <row r="135" spans="1:39" x14ac:dyDescent="0.3">
      <c r="A135" s="5">
        <f t="shared" si="65"/>
        <v>126</v>
      </c>
      <c r="B135">
        <v>66.928761679212286</v>
      </c>
      <c r="C135" s="6">
        <f t="shared" si="41"/>
        <v>125</v>
      </c>
      <c r="D135" s="7">
        <f t="shared" si="57"/>
        <v>6.1999999999999979E-2</v>
      </c>
      <c r="E135" s="8">
        <f t="shared" si="42"/>
        <v>1508524.4203584492</v>
      </c>
      <c r="F135" s="8">
        <f t="shared" si="58"/>
        <v>1789732.2926956066</v>
      </c>
      <c r="G135" s="8">
        <f t="shared" si="43"/>
        <v>1000</v>
      </c>
      <c r="H135" s="8">
        <f t="shared" si="68"/>
        <v>533667.81081683829</v>
      </c>
      <c r="I135" s="15">
        <f t="shared" si="59"/>
        <v>14.941259555838975</v>
      </c>
      <c r="J135" s="15">
        <f t="shared" si="69"/>
        <v>26755.795980187675</v>
      </c>
      <c r="K135" s="19"/>
      <c r="L135" s="8">
        <f t="shared" si="44"/>
        <v>5000</v>
      </c>
      <c r="M135" s="8">
        <f t="shared" si="70"/>
        <v>630000</v>
      </c>
      <c r="N135" s="15">
        <f t="shared" si="60"/>
        <v>74.706297779194884</v>
      </c>
      <c r="O135" s="14">
        <f t="shared" si="71"/>
        <v>27309.520734742851</v>
      </c>
      <c r="P135" s="8">
        <f t="shared" si="61"/>
        <v>1827792.4048291107</v>
      </c>
      <c r="Q135" s="13">
        <f t="shared" si="66"/>
        <v>125</v>
      </c>
      <c r="R135" s="10">
        <v>66.928761679212286</v>
      </c>
      <c r="S135" s="12">
        <f t="shared" si="67"/>
        <v>6.1999999999999979E-2</v>
      </c>
      <c r="T135" s="11">
        <f t="shared" si="62"/>
        <v>1508524.4203584492</v>
      </c>
      <c r="U135" s="11">
        <f t="shared" si="72"/>
        <v>1789732.2926956066</v>
      </c>
      <c r="V135" s="11">
        <f t="shared" si="63"/>
        <v>1000</v>
      </c>
      <c r="W135" s="11">
        <f t="shared" si="64"/>
        <v>533667.81081683829</v>
      </c>
      <c r="X135" s="10">
        <f t="shared" si="45"/>
        <v>14.941259555838975</v>
      </c>
      <c r="Y135" s="10">
        <f t="shared" si="73"/>
        <v>26755.795980187675</v>
      </c>
      <c r="AA135" s="11">
        <f t="shared" si="46"/>
        <v>5000</v>
      </c>
      <c r="AB135" s="11">
        <f t="shared" si="74"/>
        <v>630000</v>
      </c>
      <c r="AC135" s="24"/>
      <c r="AD135" s="26">
        <f t="shared" si="47"/>
        <v>-5000</v>
      </c>
      <c r="AE135" s="26">
        <f t="shared" si="48"/>
        <v>-5000</v>
      </c>
      <c r="AF135" s="26">
        <f t="shared" si="49"/>
        <v>-1000</v>
      </c>
      <c r="AG135" s="26">
        <f t="shared" si="50"/>
        <v>0</v>
      </c>
      <c r="AH135" s="26">
        <f t="shared" si="51"/>
        <v>0</v>
      </c>
      <c r="AI135" s="26">
        <f t="shared" si="52"/>
        <v>0</v>
      </c>
      <c r="AJ135" s="26">
        <f t="shared" si="53"/>
        <v>0</v>
      </c>
      <c r="AK135" s="26">
        <f t="shared" si="54"/>
        <v>0</v>
      </c>
      <c r="AL135" s="26">
        <f t="shared" si="55"/>
        <v>0</v>
      </c>
      <c r="AM135" s="26">
        <f t="shared" si="56"/>
        <v>0</v>
      </c>
    </row>
    <row r="136" spans="1:39" x14ac:dyDescent="0.3">
      <c r="A136" s="5">
        <f t="shared" si="65"/>
        <v>127</v>
      </c>
      <c r="B136">
        <v>86.471960089542279</v>
      </c>
      <c r="C136" s="6">
        <f t="shared" si="41"/>
        <v>126</v>
      </c>
      <c r="D136" s="7">
        <f t="shared" si="57"/>
        <v>0.29200000000000009</v>
      </c>
      <c r="E136" s="8">
        <f t="shared" si="42"/>
        <v>1532443.4756129303</v>
      </c>
      <c r="F136" s="8">
        <f t="shared" si="58"/>
        <v>2313626.1221627239</v>
      </c>
      <c r="G136" s="8">
        <f t="shared" si="43"/>
        <v>1000</v>
      </c>
      <c r="H136" s="8">
        <f t="shared" si="68"/>
        <v>534667.81081683829</v>
      </c>
      <c r="I136" s="15">
        <f t="shared" si="59"/>
        <v>11.564442380680321</v>
      </c>
      <c r="J136" s="15">
        <f t="shared" si="69"/>
        <v>26767.360422568356</v>
      </c>
      <c r="K136" s="19"/>
      <c r="L136" s="8">
        <f t="shared" si="44"/>
        <v>5000</v>
      </c>
      <c r="M136" s="8">
        <f t="shared" si="70"/>
        <v>635000</v>
      </c>
      <c r="N136" s="15">
        <f t="shared" si="60"/>
        <v>57.822211903401602</v>
      </c>
      <c r="O136" s="14">
        <f t="shared" si="71"/>
        <v>27367.342946646251</v>
      </c>
      <c r="P136" s="8">
        <f t="shared" si="61"/>
        <v>2366507.787039211</v>
      </c>
      <c r="Q136" s="13">
        <f t="shared" si="66"/>
        <v>126</v>
      </c>
      <c r="R136" s="10">
        <v>86.471960089542279</v>
      </c>
      <c r="S136" s="12">
        <f t="shared" si="67"/>
        <v>0.29200000000000009</v>
      </c>
      <c r="T136" s="11">
        <f t="shared" si="62"/>
        <v>1532443.4756129303</v>
      </c>
      <c r="U136" s="11">
        <f t="shared" si="72"/>
        <v>2313626.1221627239</v>
      </c>
      <c r="V136" s="11">
        <f t="shared" si="63"/>
        <v>1000</v>
      </c>
      <c r="W136" s="11">
        <f t="shared" si="64"/>
        <v>534667.81081683829</v>
      </c>
      <c r="X136" s="10">
        <f t="shared" si="45"/>
        <v>11.564442380680321</v>
      </c>
      <c r="Y136" s="10">
        <f t="shared" si="73"/>
        <v>26767.360422568356</v>
      </c>
      <c r="AA136" s="11">
        <f t="shared" si="46"/>
        <v>5000</v>
      </c>
      <c r="AB136" s="11">
        <f t="shared" si="74"/>
        <v>635000</v>
      </c>
      <c r="AC136" s="24"/>
      <c r="AD136" s="26">
        <f t="shared" si="47"/>
        <v>-5000</v>
      </c>
      <c r="AE136" s="26">
        <f t="shared" si="48"/>
        <v>-5000</v>
      </c>
      <c r="AF136" s="26">
        <f t="shared" si="49"/>
        <v>-1000</v>
      </c>
      <c r="AG136" s="26">
        <f t="shared" si="50"/>
        <v>0</v>
      </c>
      <c r="AH136" s="26">
        <f t="shared" si="51"/>
        <v>0</v>
      </c>
      <c r="AI136" s="26">
        <f t="shared" si="52"/>
        <v>0</v>
      </c>
      <c r="AJ136" s="26">
        <f t="shared" si="53"/>
        <v>0</v>
      </c>
      <c r="AK136" s="26">
        <f t="shared" si="54"/>
        <v>0</v>
      </c>
      <c r="AL136" s="26">
        <f t="shared" si="55"/>
        <v>0</v>
      </c>
      <c r="AM136" s="26">
        <f t="shared" si="56"/>
        <v>0</v>
      </c>
    </row>
    <row r="137" spans="1:39" x14ac:dyDescent="0.3">
      <c r="A137" s="5">
        <f t="shared" si="65"/>
        <v>128</v>
      </c>
      <c r="B137">
        <v>98.145674701630483</v>
      </c>
      <c r="C137" s="6">
        <f t="shared" si="41"/>
        <v>127</v>
      </c>
      <c r="D137" s="7">
        <f t="shared" si="57"/>
        <v>0.13499999999999995</v>
      </c>
      <c r="E137" s="8">
        <f t="shared" si="42"/>
        <v>1556661.519058092</v>
      </c>
      <c r="F137" s="8">
        <f t="shared" si="58"/>
        <v>2627100.6486546919</v>
      </c>
      <c r="G137" s="8">
        <f t="shared" si="43"/>
        <v>1000</v>
      </c>
      <c r="H137" s="8">
        <f t="shared" si="68"/>
        <v>535667.81081683829</v>
      </c>
      <c r="I137" s="15">
        <f t="shared" si="59"/>
        <v>10.188936018220547</v>
      </c>
      <c r="J137" s="15">
        <f t="shared" si="69"/>
        <v>26777.549358586577</v>
      </c>
      <c r="K137" s="19"/>
      <c r="L137" s="8">
        <f t="shared" si="44"/>
        <v>5000</v>
      </c>
      <c r="M137" s="8">
        <f t="shared" si="70"/>
        <v>640000</v>
      </c>
      <c r="N137" s="15">
        <f t="shared" si="60"/>
        <v>50.94468009110274</v>
      </c>
      <c r="O137" s="14">
        <f t="shared" si="71"/>
        <v>27418.287626737354</v>
      </c>
      <c r="P137" s="8">
        <f t="shared" si="61"/>
        <v>2690986.3382895044</v>
      </c>
      <c r="Q137" s="13">
        <f t="shared" si="66"/>
        <v>127</v>
      </c>
      <c r="R137" s="10">
        <v>98.145674701630483</v>
      </c>
      <c r="S137" s="12">
        <f t="shared" si="67"/>
        <v>0.13499999999999995</v>
      </c>
      <c r="T137" s="11">
        <f t="shared" si="62"/>
        <v>1556661.519058092</v>
      </c>
      <c r="U137" s="11">
        <f t="shared" si="72"/>
        <v>2627100.6486546919</v>
      </c>
      <c r="V137" s="11">
        <f t="shared" si="63"/>
        <v>1000</v>
      </c>
      <c r="W137" s="11">
        <f t="shared" si="64"/>
        <v>535667.81081683829</v>
      </c>
      <c r="X137" s="10">
        <f t="shared" si="45"/>
        <v>10.188936018220547</v>
      </c>
      <c r="Y137" s="10">
        <f t="shared" si="73"/>
        <v>26777.549358586577</v>
      </c>
      <c r="AA137" s="11">
        <f t="shared" si="46"/>
        <v>5000</v>
      </c>
      <c r="AB137" s="11">
        <f t="shared" si="74"/>
        <v>640000</v>
      </c>
      <c r="AC137" s="24"/>
      <c r="AD137" s="26">
        <f t="shared" si="47"/>
        <v>-5000</v>
      </c>
      <c r="AE137" s="26">
        <f t="shared" si="48"/>
        <v>-5000</v>
      </c>
      <c r="AF137" s="26">
        <f t="shared" si="49"/>
        <v>-1000</v>
      </c>
      <c r="AG137" s="26">
        <f t="shared" si="50"/>
        <v>0</v>
      </c>
      <c r="AH137" s="26">
        <f t="shared" si="51"/>
        <v>0</v>
      </c>
      <c r="AI137" s="26">
        <f t="shared" si="52"/>
        <v>0</v>
      </c>
      <c r="AJ137" s="26">
        <f t="shared" si="53"/>
        <v>0</v>
      </c>
      <c r="AK137" s="26">
        <f t="shared" si="54"/>
        <v>0</v>
      </c>
      <c r="AL137" s="26">
        <f t="shared" si="55"/>
        <v>0</v>
      </c>
      <c r="AM137" s="26">
        <f t="shared" si="56"/>
        <v>0</v>
      </c>
    </row>
    <row r="138" spans="1:39" x14ac:dyDescent="0.3">
      <c r="A138" s="5">
        <f t="shared" si="65"/>
        <v>129</v>
      </c>
      <c r="B138">
        <v>111.68977781045548</v>
      </c>
      <c r="C138" s="6">
        <f t="shared" ref="C138:C201" si="75">IF(AND(A138&gt;=startm,A138&lt;=endm),A138-startm,"NA")</f>
        <v>128</v>
      </c>
      <c r="D138" s="7">
        <f t="shared" si="57"/>
        <v>0.13799999999999993</v>
      </c>
      <c r="E138" s="8">
        <f t="shared" ref="E138:E201" si="76">IF(C138="NA","NA",IF(C138=0,typical,(1+return/12)*typical*((1+return/12)^C138-1)/(return/12)))</f>
        <v>1581182.2880463179</v>
      </c>
      <c r="F138" s="8">
        <f t="shared" si="58"/>
        <v>2990778.5381690389</v>
      </c>
      <c r="G138" s="8">
        <f t="shared" ref="G138:G201" si="77">IF(C138="NA","NA",IF(C138=0,typical,IF((F138-E138)&gt;0,IF(typical-(F138-E138)&lt;min,min,typical-(F138-E138)),IF((F138-E138)&lt;0,IF(typical-(F138-E138)&gt;max,max,typical-(F138-E138)),IF((E138-F138)=0,min,)))))</f>
        <v>1000</v>
      </c>
      <c r="H138" s="8">
        <f t="shared" si="68"/>
        <v>536667.81081683829</v>
      </c>
      <c r="I138" s="15">
        <f t="shared" si="59"/>
        <v>8.9533708420215721</v>
      </c>
      <c r="J138" s="15">
        <f t="shared" si="69"/>
        <v>26786.502729428597</v>
      </c>
      <c r="K138" s="19"/>
      <c r="L138" s="8">
        <f t="shared" ref="L138:L201" si="78">IF(C138="NA","NA",typical)</f>
        <v>5000</v>
      </c>
      <c r="M138" s="8">
        <f t="shared" si="70"/>
        <v>645000</v>
      </c>
      <c r="N138" s="15">
        <f t="shared" si="60"/>
        <v>44.766854210107859</v>
      </c>
      <c r="O138" s="14">
        <f t="shared" si="71"/>
        <v>27463.054480947463</v>
      </c>
      <c r="P138" s="8">
        <f t="shared" si="61"/>
        <v>3067342.4529734561</v>
      </c>
      <c r="Q138" s="13">
        <f t="shared" si="66"/>
        <v>128</v>
      </c>
      <c r="R138" s="10">
        <v>111.68977781045548</v>
      </c>
      <c r="S138" s="12">
        <f t="shared" si="67"/>
        <v>0.13799999999999993</v>
      </c>
      <c r="T138" s="11">
        <f t="shared" si="62"/>
        <v>1581182.2880463179</v>
      </c>
      <c r="U138" s="11">
        <f t="shared" si="72"/>
        <v>2990778.5381690389</v>
      </c>
      <c r="V138" s="11">
        <f t="shared" si="63"/>
        <v>1000</v>
      </c>
      <c r="W138" s="11">
        <f t="shared" si="64"/>
        <v>536667.81081683829</v>
      </c>
      <c r="X138" s="10">
        <f t="shared" ref="X138:X201" si="79">V138/R138</f>
        <v>8.9533708420215721</v>
      </c>
      <c r="Y138" s="10">
        <f t="shared" si="73"/>
        <v>26786.502729428597</v>
      </c>
      <c r="AA138" s="11">
        <f t="shared" ref="AA138:AA201" si="80">typical</f>
        <v>5000</v>
      </c>
      <c r="AB138" s="11">
        <f t="shared" si="74"/>
        <v>645000</v>
      </c>
      <c r="AC138" s="24"/>
      <c r="AD138" s="26">
        <f t="shared" ref="AD138:AD201" si="81">IF(A138=endm,E138,IF(C138="NA","NA",-typical))</f>
        <v>-5000</v>
      </c>
      <c r="AE138" s="26">
        <f t="shared" ref="AE138:AE201" si="82">IF(A138=endm,P138,IF(C138="NA","NA",-typical))</f>
        <v>-5000</v>
      </c>
      <c r="AF138" s="26">
        <f t="shared" ref="AF138:AF201" si="83">IF(A138=endm,F138,IF(C138="NA","NA",-G138))</f>
        <v>-1000</v>
      </c>
      <c r="AG138" s="26">
        <f t="shared" ref="AG138:AG201" si="84">IF(A138=endm,O138,0)</f>
        <v>0</v>
      </c>
      <c r="AH138" s="26">
        <f t="shared" ref="AH138:AH201" si="85">IF(A138=endm,J138,0)</f>
        <v>0</v>
      </c>
      <c r="AI138" s="26">
        <f t="shared" ref="AI138:AI201" si="86">IF(A138=endm,E138,0)</f>
        <v>0</v>
      </c>
      <c r="AJ138" s="26">
        <f t="shared" ref="AJ138:AJ201" si="87">IF(A138=endm,P138,0)</f>
        <v>0</v>
      </c>
      <c r="AK138" s="26">
        <f t="shared" ref="AK138:AK201" si="88">IF(A138=endm,F138,0)</f>
        <v>0</v>
      </c>
      <c r="AL138" s="26">
        <f t="shared" ref="AL138:AL201" si="89">IF(A138=endm,M138,0)</f>
        <v>0</v>
      </c>
      <c r="AM138" s="26">
        <f t="shared" ref="AM138:AM201" si="90">IF(A138=endm,H138,0)</f>
        <v>0</v>
      </c>
    </row>
    <row r="139" spans="1:39" x14ac:dyDescent="0.3">
      <c r="A139" s="5">
        <f t="shared" si="65"/>
        <v>130</v>
      </c>
      <c r="B139">
        <v>101.86107736313541</v>
      </c>
      <c r="C139" s="6">
        <f t="shared" si="75"/>
        <v>129</v>
      </c>
      <c r="D139" s="7">
        <f t="shared" ref="D139:D202" si="91">IF(C139="NA","NA",IF(C139=0,0,(B139-B138)/B138))</f>
        <v>-8.7999999999999926E-2</v>
      </c>
      <c r="E139" s="8">
        <f t="shared" si="76"/>
        <v>1606009.5666468968</v>
      </c>
      <c r="F139" s="8">
        <f t="shared" ref="F139:F202" si="92">IF(C139="NA","NA",IF(C139=0,typical,(F138+IF(V138=typical,0,V138))*(1+D139)))</f>
        <v>2728502.0268101636</v>
      </c>
      <c r="G139" s="8">
        <f t="shared" si="77"/>
        <v>1000</v>
      </c>
      <c r="H139" s="8">
        <f t="shared" si="68"/>
        <v>537667.81081683829</v>
      </c>
      <c r="I139" s="15">
        <f t="shared" ref="I139:I202" si="93">IF(C139="NA","NA",G139/B139)</f>
        <v>9.8172925899359331</v>
      </c>
      <c r="J139" s="15">
        <f t="shared" si="69"/>
        <v>26796.320022018532</v>
      </c>
      <c r="K139" s="19"/>
      <c r="L139" s="8">
        <f t="shared" si="78"/>
        <v>5000</v>
      </c>
      <c r="M139" s="8">
        <f t="shared" si="70"/>
        <v>650000</v>
      </c>
      <c r="N139" s="15">
        <f t="shared" ref="N139:N202" si="94">IF(C139="NA","NA",L139/B139)</f>
        <v>49.086462949679664</v>
      </c>
      <c r="O139" s="14">
        <f t="shared" si="71"/>
        <v>27512.140943897142</v>
      </c>
      <c r="P139" s="8">
        <f t="shared" ref="P139:P202" si="95">IF(C139="NA","NA",O139*B139)</f>
        <v>2802416.317111792</v>
      </c>
      <c r="Q139" s="13">
        <f t="shared" si="66"/>
        <v>129</v>
      </c>
      <c r="R139" s="10">
        <v>101.86107736313541</v>
      </c>
      <c r="S139" s="12">
        <f t="shared" si="67"/>
        <v>-8.7999999999999926E-2</v>
      </c>
      <c r="T139" s="11">
        <f t="shared" ref="T139:T202" si="96">(1+return/12)*typical*((1+return/12)^Q139-1)/(return/12)</f>
        <v>1606009.5666468968</v>
      </c>
      <c r="U139" s="11">
        <f t="shared" si="72"/>
        <v>2728502.0268101636</v>
      </c>
      <c r="V139" s="11">
        <f t="shared" ref="V139:V202" si="97">IF((U139-T139)&gt;0,IF(typical-(U139-T139)&lt;min,min,typical-(U139-T139)),IF((U139-T139)&lt;0,IF(typical-(U139-T139)&gt;max,max,typical-(U139-T139)),IF((T139-U139)=0,min,)))</f>
        <v>1000</v>
      </c>
      <c r="W139" s="11">
        <f t="shared" ref="W139:W202" si="98">W138+V139</f>
        <v>537667.81081683829</v>
      </c>
      <c r="X139" s="10">
        <f t="shared" si="79"/>
        <v>9.8172925899359331</v>
      </c>
      <c r="Y139" s="10">
        <f t="shared" si="73"/>
        <v>26796.320022018532</v>
      </c>
      <c r="AA139" s="11">
        <f t="shared" si="80"/>
        <v>5000</v>
      </c>
      <c r="AB139" s="11">
        <f t="shared" si="74"/>
        <v>650000</v>
      </c>
      <c r="AC139" s="24"/>
      <c r="AD139" s="26">
        <f t="shared" si="81"/>
        <v>-5000</v>
      </c>
      <c r="AE139" s="26">
        <f t="shared" si="82"/>
        <v>-5000</v>
      </c>
      <c r="AF139" s="26">
        <f t="shared" si="83"/>
        <v>-1000</v>
      </c>
      <c r="AG139" s="26">
        <f t="shared" si="84"/>
        <v>0</v>
      </c>
      <c r="AH139" s="26">
        <f t="shared" si="85"/>
        <v>0</v>
      </c>
      <c r="AI139" s="26">
        <f t="shared" si="86"/>
        <v>0</v>
      </c>
      <c r="AJ139" s="26">
        <f t="shared" si="87"/>
        <v>0</v>
      </c>
      <c r="AK139" s="26">
        <f t="shared" si="88"/>
        <v>0</v>
      </c>
      <c r="AL139" s="26">
        <f t="shared" si="89"/>
        <v>0</v>
      </c>
      <c r="AM139" s="26">
        <f t="shared" si="90"/>
        <v>0</v>
      </c>
    </row>
    <row r="140" spans="1:39" x14ac:dyDescent="0.3">
      <c r="A140" s="5">
        <f t="shared" ref="A140:A203" si="99">A139+1</f>
        <v>131</v>
      </c>
      <c r="B140">
        <v>94.119635483537124</v>
      </c>
      <c r="C140" s="6">
        <f t="shared" si="75"/>
        <v>130</v>
      </c>
      <c r="D140" s="7">
        <f t="shared" si="91"/>
        <v>-7.5999999999999929E-2</v>
      </c>
      <c r="E140" s="8">
        <f t="shared" si="76"/>
        <v>1631147.1862299831</v>
      </c>
      <c r="F140" s="8">
        <f t="shared" si="92"/>
        <v>2522059.8727725912</v>
      </c>
      <c r="G140" s="8">
        <f t="shared" si="77"/>
        <v>1000</v>
      </c>
      <c r="H140" s="8">
        <f t="shared" si="68"/>
        <v>538667.81081683829</v>
      </c>
      <c r="I140" s="15">
        <f t="shared" si="93"/>
        <v>10.624775530233693</v>
      </c>
      <c r="J140" s="15">
        <f t="shared" si="69"/>
        <v>26806.944797548764</v>
      </c>
      <c r="K140" s="19"/>
      <c r="L140" s="8">
        <f t="shared" si="78"/>
        <v>5000</v>
      </c>
      <c r="M140" s="8">
        <f t="shared" si="70"/>
        <v>655000</v>
      </c>
      <c r="N140" s="15">
        <f t="shared" si="94"/>
        <v>53.123877651168463</v>
      </c>
      <c r="O140" s="14">
        <f t="shared" si="71"/>
        <v>27565.26482154831</v>
      </c>
      <c r="P140" s="8">
        <f t="shared" si="95"/>
        <v>2594432.6770112957</v>
      </c>
      <c r="Q140" s="13">
        <f t="shared" ref="Q140:Q203" si="100">Q139+1</f>
        <v>130</v>
      </c>
      <c r="R140" s="10">
        <v>94.119635483537124</v>
      </c>
      <c r="S140" s="12">
        <f t="shared" si="67"/>
        <v>-7.5999999999999929E-2</v>
      </c>
      <c r="T140" s="11">
        <f t="shared" si="96"/>
        <v>1631147.1862299831</v>
      </c>
      <c r="U140" s="11">
        <f t="shared" si="72"/>
        <v>2522059.8727725912</v>
      </c>
      <c r="V140" s="11">
        <f t="shared" si="97"/>
        <v>1000</v>
      </c>
      <c r="W140" s="11">
        <f t="shared" si="98"/>
        <v>538667.81081683829</v>
      </c>
      <c r="X140" s="10">
        <f t="shared" si="79"/>
        <v>10.624775530233693</v>
      </c>
      <c r="Y140" s="10">
        <f t="shared" si="73"/>
        <v>26806.944797548764</v>
      </c>
      <c r="AA140" s="11">
        <f t="shared" si="80"/>
        <v>5000</v>
      </c>
      <c r="AB140" s="11">
        <f t="shared" si="74"/>
        <v>655000</v>
      </c>
      <c r="AC140" s="24"/>
      <c r="AD140" s="26">
        <f t="shared" si="81"/>
        <v>-5000</v>
      </c>
      <c r="AE140" s="26">
        <f t="shared" si="82"/>
        <v>-5000</v>
      </c>
      <c r="AF140" s="26">
        <f t="shared" si="83"/>
        <v>-1000</v>
      </c>
      <c r="AG140" s="26">
        <f t="shared" si="84"/>
        <v>0</v>
      </c>
      <c r="AH140" s="26">
        <f t="shared" si="85"/>
        <v>0</v>
      </c>
      <c r="AI140" s="26">
        <f t="shared" si="86"/>
        <v>0</v>
      </c>
      <c r="AJ140" s="26">
        <f t="shared" si="87"/>
        <v>0</v>
      </c>
      <c r="AK140" s="26">
        <f t="shared" si="88"/>
        <v>0</v>
      </c>
      <c r="AL140" s="26">
        <f t="shared" si="89"/>
        <v>0</v>
      </c>
      <c r="AM140" s="26">
        <f t="shared" si="90"/>
        <v>0</v>
      </c>
    </row>
    <row r="141" spans="1:39" x14ac:dyDescent="0.3">
      <c r="A141" s="5">
        <f t="shared" si="99"/>
        <v>132</v>
      </c>
      <c r="B141">
        <v>82.448800683578526</v>
      </c>
      <c r="C141" s="6">
        <f t="shared" si="75"/>
        <v>131</v>
      </c>
      <c r="D141" s="7">
        <f t="shared" si="91"/>
        <v>-0.12399999999999994</v>
      </c>
      <c r="E141" s="8">
        <f t="shared" si="76"/>
        <v>1656599.0260578573</v>
      </c>
      <c r="F141" s="8">
        <f t="shared" si="92"/>
        <v>2210200.4485487901</v>
      </c>
      <c r="G141" s="8">
        <f t="shared" si="77"/>
        <v>1000</v>
      </c>
      <c r="H141" s="8">
        <f t="shared" si="68"/>
        <v>539667.81081683829</v>
      </c>
      <c r="I141" s="15">
        <f t="shared" si="93"/>
        <v>12.128739189764488</v>
      </c>
      <c r="J141" s="15">
        <f t="shared" si="69"/>
        <v>26819.073536738528</v>
      </c>
      <c r="K141" s="19"/>
      <c r="L141" s="8">
        <f t="shared" si="78"/>
        <v>5000</v>
      </c>
      <c r="M141" s="8">
        <f t="shared" si="70"/>
        <v>660000</v>
      </c>
      <c r="N141" s="15">
        <f t="shared" si="94"/>
        <v>60.64369594882244</v>
      </c>
      <c r="O141" s="14">
        <f t="shared" si="71"/>
        <v>27625.908517497133</v>
      </c>
      <c r="P141" s="8">
        <f t="shared" si="95"/>
        <v>2277723.0250618956</v>
      </c>
      <c r="Q141" s="13">
        <f t="shared" si="100"/>
        <v>131</v>
      </c>
      <c r="R141" s="10">
        <v>82.448800683578526</v>
      </c>
      <c r="S141" s="12">
        <f t="shared" si="67"/>
        <v>-0.12399999999999994</v>
      </c>
      <c r="T141" s="11">
        <f t="shared" si="96"/>
        <v>1656599.0260578573</v>
      </c>
      <c r="U141" s="11">
        <f t="shared" si="72"/>
        <v>2210200.4485487901</v>
      </c>
      <c r="V141" s="11">
        <f t="shared" si="97"/>
        <v>1000</v>
      </c>
      <c r="W141" s="11">
        <f t="shared" si="98"/>
        <v>539667.81081683829</v>
      </c>
      <c r="X141" s="10">
        <f t="shared" si="79"/>
        <v>12.128739189764488</v>
      </c>
      <c r="Y141" s="10">
        <f t="shared" si="73"/>
        <v>26819.073536738528</v>
      </c>
      <c r="AA141" s="11">
        <f t="shared" si="80"/>
        <v>5000</v>
      </c>
      <c r="AB141" s="11">
        <f t="shared" si="74"/>
        <v>660000</v>
      </c>
      <c r="AC141" s="24"/>
      <c r="AD141" s="26">
        <f t="shared" si="81"/>
        <v>-5000</v>
      </c>
      <c r="AE141" s="26">
        <f t="shared" si="82"/>
        <v>-5000</v>
      </c>
      <c r="AF141" s="26">
        <f t="shared" si="83"/>
        <v>-1000</v>
      </c>
      <c r="AG141" s="26">
        <f t="shared" si="84"/>
        <v>0</v>
      </c>
      <c r="AH141" s="26">
        <f t="shared" si="85"/>
        <v>0</v>
      </c>
      <c r="AI141" s="26">
        <f t="shared" si="86"/>
        <v>0</v>
      </c>
      <c r="AJ141" s="26">
        <f t="shared" si="87"/>
        <v>0</v>
      </c>
      <c r="AK141" s="26">
        <f t="shared" si="88"/>
        <v>0</v>
      </c>
      <c r="AL141" s="26">
        <f t="shared" si="89"/>
        <v>0</v>
      </c>
      <c r="AM141" s="26">
        <f t="shared" si="90"/>
        <v>0</v>
      </c>
    </row>
    <row r="142" spans="1:39" x14ac:dyDescent="0.3">
      <c r="A142" s="5">
        <f t="shared" si="99"/>
        <v>133</v>
      </c>
      <c r="B142">
        <v>77.254526240513087</v>
      </c>
      <c r="C142" s="6">
        <f t="shared" si="75"/>
        <v>132</v>
      </c>
      <c r="D142" s="7">
        <f t="shared" si="91"/>
        <v>-6.2999999999999903E-2</v>
      </c>
      <c r="E142" s="8">
        <f t="shared" si="76"/>
        <v>1682369.0138835812</v>
      </c>
      <c r="F142" s="8">
        <f t="shared" si="92"/>
        <v>2071894.8202902165</v>
      </c>
      <c r="G142" s="8">
        <f t="shared" si="77"/>
        <v>1000</v>
      </c>
      <c r="H142" s="8">
        <f t="shared" si="68"/>
        <v>540667.81081683829</v>
      </c>
      <c r="I142" s="15">
        <f t="shared" si="93"/>
        <v>12.944225389289741</v>
      </c>
      <c r="J142" s="15">
        <f t="shared" si="69"/>
        <v>26832.017762127816</v>
      </c>
      <c r="K142" s="19"/>
      <c r="L142" s="8">
        <f t="shared" si="78"/>
        <v>5000</v>
      </c>
      <c r="M142" s="8">
        <f t="shared" si="70"/>
        <v>665000</v>
      </c>
      <c r="N142" s="15">
        <f t="shared" si="94"/>
        <v>64.721126946448706</v>
      </c>
      <c r="O142" s="14">
        <f t="shared" si="71"/>
        <v>27690.629644443583</v>
      </c>
      <c r="P142" s="8">
        <f t="shared" si="95"/>
        <v>2139226.4744829964</v>
      </c>
      <c r="Q142" s="13">
        <f t="shared" si="100"/>
        <v>132</v>
      </c>
      <c r="R142" s="10">
        <v>77.254526240513087</v>
      </c>
      <c r="S142" s="12">
        <f t="shared" ref="S142:S205" si="101">(R142-R141)/R141</f>
        <v>-6.2999999999999903E-2</v>
      </c>
      <c r="T142" s="11">
        <f t="shared" si="96"/>
        <v>1682369.0138835812</v>
      </c>
      <c r="U142" s="11">
        <f t="shared" si="72"/>
        <v>2071894.8202902165</v>
      </c>
      <c r="V142" s="11">
        <f t="shared" si="97"/>
        <v>1000</v>
      </c>
      <c r="W142" s="11">
        <f t="shared" si="98"/>
        <v>540667.81081683829</v>
      </c>
      <c r="X142" s="10">
        <f t="shared" si="79"/>
        <v>12.944225389289741</v>
      </c>
      <c r="Y142" s="10">
        <f t="shared" si="73"/>
        <v>26832.017762127816</v>
      </c>
      <c r="AA142" s="11">
        <f t="shared" si="80"/>
        <v>5000</v>
      </c>
      <c r="AB142" s="11">
        <f t="shared" si="74"/>
        <v>665000</v>
      </c>
      <c r="AC142" s="24"/>
      <c r="AD142" s="26">
        <f t="shared" si="81"/>
        <v>-5000</v>
      </c>
      <c r="AE142" s="26">
        <f t="shared" si="82"/>
        <v>-5000</v>
      </c>
      <c r="AF142" s="26">
        <f t="shared" si="83"/>
        <v>-1000</v>
      </c>
      <c r="AG142" s="26">
        <f t="shared" si="84"/>
        <v>0</v>
      </c>
      <c r="AH142" s="26">
        <f t="shared" si="85"/>
        <v>0</v>
      </c>
      <c r="AI142" s="26">
        <f t="shared" si="86"/>
        <v>0</v>
      </c>
      <c r="AJ142" s="26">
        <f t="shared" si="87"/>
        <v>0</v>
      </c>
      <c r="AK142" s="26">
        <f t="shared" si="88"/>
        <v>0</v>
      </c>
      <c r="AL142" s="26">
        <f t="shared" si="89"/>
        <v>0</v>
      </c>
      <c r="AM142" s="26">
        <f t="shared" si="90"/>
        <v>0</v>
      </c>
    </row>
    <row r="143" spans="1:39" x14ac:dyDescent="0.3">
      <c r="A143" s="5">
        <f t="shared" si="99"/>
        <v>134</v>
      </c>
      <c r="B143">
        <v>95.950121590717259</v>
      </c>
      <c r="C143" s="6">
        <f t="shared" si="75"/>
        <v>133</v>
      </c>
      <c r="D143" s="7">
        <f t="shared" si="91"/>
        <v>0.24200000000000008</v>
      </c>
      <c r="E143" s="8">
        <f t="shared" si="76"/>
        <v>1708461.1265571255</v>
      </c>
      <c r="F143" s="8">
        <f t="shared" si="92"/>
        <v>2574535.3668004489</v>
      </c>
      <c r="G143" s="8">
        <f t="shared" si="77"/>
        <v>1000</v>
      </c>
      <c r="H143" s="8">
        <f t="shared" si="68"/>
        <v>541667.81081683829</v>
      </c>
      <c r="I143" s="15">
        <f t="shared" si="93"/>
        <v>10.422081633888679</v>
      </c>
      <c r="J143" s="15">
        <f t="shared" si="69"/>
        <v>26842.439843761706</v>
      </c>
      <c r="K143" s="19"/>
      <c r="L143" s="8">
        <f t="shared" si="78"/>
        <v>5000</v>
      </c>
      <c r="M143" s="8">
        <f t="shared" si="70"/>
        <v>670000</v>
      </c>
      <c r="N143" s="15">
        <f t="shared" si="94"/>
        <v>52.110408169443396</v>
      </c>
      <c r="O143" s="14">
        <f t="shared" si="71"/>
        <v>27742.740052613026</v>
      </c>
      <c r="P143" s="8">
        <f t="shared" si="95"/>
        <v>2661919.2813078817</v>
      </c>
      <c r="Q143" s="13">
        <f t="shared" si="100"/>
        <v>133</v>
      </c>
      <c r="R143" s="10">
        <v>95.950121590717259</v>
      </c>
      <c r="S143" s="12">
        <f t="shared" si="101"/>
        <v>0.24200000000000008</v>
      </c>
      <c r="T143" s="11">
        <f t="shared" si="96"/>
        <v>1708461.1265571255</v>
      </c>
      <c r="U143" s="11">
        <f t="shared" si="72"/>
        <v>2574535.3668004489</v>
      </c>
      <c r="V143" s="11">
        <f t="shared" si="97"/>
        <v>1000</v>
      </c>
      <c r="W143" s="11">
        <f t="shared" si="98"/>
        <v>541667.81081683829</v>
      </c>
      <c r="X143" s="10">
        <f t="shared" si="79"/>
        <v>10.422081633888679</v>
      </c>
      <c r="Y143" s="10">
        <f t="shared" si="73"/>
        <v>26842.439843761706</v>
      </c>
      <c r="AA143" s="11">
        <f t="shared" si="80"/>
        <v>5000</v>
      </c>
      <c r="AB143" s="11">
        <f t="shared" si="74"/>
        <v>670000</v>
      </c>
      <c r="AC143" s="24"/>
      <c r="AD143" s="26">
        <f t="shared" si="81"/>
        <v>-5000</v>
      </c>
      <c r="AE143" s="26">
        <f t="shared" si="82"/>
        <v>-5000</v>
      </c>
      <c r="AF143" s="26">
        <f t="shared" si="83"/>
        <v>-1000</v>
      </c>
      <c r="AG143" s="26">
        <f t="shared" si="84"/>
        <v>0</v>
      </c>
      <c r="AH143" s="26">
        <f t="shared" si="85"/>
        <v>0</v>
      </c>
      <c r="AI143" s="26">
        <f t="shared" si="86"/>
        <v>0</v>
      </c>
      <c r="AJ143" s="26">
        <f t="shared" si="87"/>
        <v>0</v>
      </c>
      <c r="AK143" s="26">
        <f t="shared" si="88"/>
        <v>0</v>
      </c>
      <c r="AL143" s="26">
        <f t="shared" si="89"/>
        <v>0</v>
      </c>
      <c r="AM143" s="26">
        <f t="shared" si="90"/>
        <v>0</v>
      </c>
    </row>
    <row r="144" spans="1:39" x14ac:dyDescent="0.3">
      <c r="A144" s="5">
        <f t="shared" si="99"/>
        <v>135</v>
      </c>
      <c r="B144">
        <v>91.824266362316408</v>
      </c>
      <c r="C144" s="6">
        <f t="shared" si="75"/>
        <v>134</v>
      </c>
      <c r="D144" s="7">
        <f t="shared" si="91"/>
        <v>-4.3000000000000101E-2</v>
      </c>
      <c r="E144" s="8">
        <f t="shared" si="76"/>
        <v>1734879.3906390897</v>
      </c>
      <c r="F144" s="8">
        <f t="shared" si="92"/>
        <v>2464787.346028029</v>
      </c>
      <c r="G144" s="8">
        <f t="shared" si="77"/>
        <v>1000</v>
      </c>
      <c r="H144" s="8">
        <f t="shared" si="68"/>
        <v>542667.81081683829</v>
      </c>
      <c r="I144" s="15">
        <f t="shared" si="93"/>
        <v>10.890367433530491</v>
      </c>
      <c r="J144" s="15">
        <f t="shared" si="69"/>
        <v>26853.330211195236</v>
      </c>
      <c r="K144" s="19"/>
      <c r="L144" s="8">
        <f t="shared" si="78"/>
        <v>5000</v>
      </c>
      <c r="M144" s="8">
        <f t="shared" si="70"/>
        <v>675000</v>
      </c>
      <c r="N144" s="15">
        <f t="shared" si="94"/>
        <v>54.451837167652457</v>
      </c>
      <c r="O144" s="14">
        <f t="shared" si="71"/>
        <v>27797.191889780679</v>
      </c>
      <c r="P144" s="8">
        <f t="shared" si="95"/>
        <v>2552456.7522116425</v>
      </c>
      <c r="Q144" s="13">
        <f t="shared" si="100"/>
        <v>134</v>
      </c>
      <c r="R144" s="10">
        <v>91.824266362316408</v>
      </c>
      <c r="S144" s="12">
        <f t="shared" si="101"/>
        <v>-4.3000000000000101E-2</v>
      </c>
      <c r="T144" s="11">
        <f t="shared" si="96"/>
        <v>1734879.3906390897</v>
      </c>
      <c r="U144" s="11">
        <f t="shared" si="72"/>
        <v>2464787.346028029</v>
      </c>
      <c r="V144" s="11">
        <f t="shared" si="97"/>
        <v>1000</v>
      </c>
      <c r="W144" s="11">
        <f t="shared" si="98"/>
        <v>542667.81081683829</v>
      </c>
      <c r="X144" s="10">
        <f t="shared" si="79"/>
        <v>10.890367433530491</v>
      </c>
      <c r="Y144" s="10">
        <f t="shared" si="73"/>
        <v>26853.330211195236</v>
      </c>
      <c r="AA144" s="11">
        <f t="shared" si="80"/>
        <v>5000</v>
      </c>
      <c r="AB144" s="11">
        <f t="shared" si="74"/>
        <v>675000</v>
      </c>
      <c r="AC144" s="24"/>
      <c r="AD144" s="26">
        <f t="shared" si="81"/>
        <v>-5000</v>
      </c>
      <c r="AE144" s="26">
        <f t="shared" si="82"/>
        <v>-5000</v>
      </c>
      <c r="AF144" s="26">
        <f t="shared" si="83"/>
        <v>-1000</v>
      </c>
      <c r="AG144" s="26">
        <f t="shared" si="84"/>
        <v>0</v>
      </c>
      <c r="AH144" s="26">
        <f t="shared" si="85"/>
        <v>0</v>
      </c>
      <c r="AI144" s="26">
        <f t="shared" si="86"/>
        <v>0</v>
      </c>
      <c r="AJ144" s="26">
        <f t="shared" si="87"/>
        <v>0</v>
      </c>
      <c r="AK144" s="26">
        <f t="shared" si="88"/>
        <v>0</v>
      </c>
      <c r="AL144" s="26">
        <f t="shared" si="89"/>
        <v>0</v>
      </c>
      <c r="AM144" s="26">
        <f t="shared" si="90"/>
        <v>0</v>
      </c>
    </row>
    <row r="145" spans="1:39" x14ac:dyDescent="0.3">
      <c r="A145" s="5">
        <f t="shared" si="99"/>
        <v>136</v>
      </c>
      <c r="B145">
        <v>97.058249544968433</v>
      </c>
      <c r="C145" s="6">
        <f t="shared" si="75"/>
        <v>135</v>
      </c>
      <c r="D145" s="7">
        <f t="shared" si="91"/>
        <v>5.6999999999999891E-2</v>
      </c>
      <c r="E145" s="8">
        <f t="shared" si="76"/>
        <v>1761627.8830220778</v>
      </c>
      <c r="F145" s="8">
        <f t="shared" si="92"/>
        <v>2606337.2247516266</v>
      </c>
      <c r="G145" s="8">
        <f t="shared" si="77"/>
        <v>1000</v>
      </c>
      <c r="H145" s="8">
        <f t="shared" si="68"/>
        <v>543667.81081683829</v>
      </c>
      <c r="I145" s="15">
        <f t="shared" si="93"/>
        <v>10.303091233236039</v>
      </c>
      <c r="J145" s="15">
        <f t="shared" si="69"/>
        <v>26863.633302428472</v>
      </c>
      <c r="K145" s="19"/>
      <c r="L145" s="8">
        <f t="shared" si="78"/>
        <v>5000</v>
      </c>
      <c r="M145" s="8">
        <f t="shared" si="70"/>
        <v>680000</v>
      </c>
      <c r="N145" s="15">
        <f t="shared" si="94"/>
        <v>51.515456166180194</v>
      </c>
      <c r="O145" s="14">
        <f t="shared" si="71"/>
        <v>27848.707345946859</v>
      </c>
      <c r="P145" s="8">
        <f t="shared" si="95"/>
        <v>2702946.7870877059</v>
      </c>
      <c r="Q145" s="13">
        <f t="shared" si="100"/>
        <v>135</v>
      </c>
      <c r="R145" s="10">
        <v>97.058249544968433</v>
      </c>
      <c r="S145" s="12">
        <f t="shared" si="101"/>
        <v>5.6999999999999891E-2</v>
      </c>
      <c r="T145" s="11">
        <f t="shared" si="96"/>
        <v>1761627.8830220778</v>
      </c>
      <c r="U145" s="11">
        <f t="shared" si="72"/>
        <v>2606337.2247516266</v>
      </c>
      <c r="V145" s="11">
        <f t="shared" si="97"/>
        <v>1000</v>
      </c>
      <c r="W145" s="11">
        <f t="shared" si="98"/>
        <v>543667.81081683829</v>
      </c>
      <c r="X145" s="10">
        <f t="shared" si="79"/>
        <v>10.303091233236039</v>
      </c>
      <c r="Y145" s="10">
        <f t="shared" si="73"/>
        <v>26863.633302428472</v>
      </c>
      <c r="AA145" s="11">
        <f t="shared" si="80"/>
        <v>5000</v>
      </c>
      <c r="AB145" s="11">
        <f t="shared" si="74"/>
        <v>680000</v>
      </c>
      <c r="AC145" s="24"/>
      <c r="AD145" s="26">
        <f t="shared" si="81"/>
        <v>-5000</v>
      </c>
      <c r="AE145" s="26">
        <f t="shared" si="82"/>
        <v>-5000</v>
      </c>
      <c r="AF145" s="26">
        <f t="shared" si="83"/>
        <v>-1000</v>
      </c>
      <c r="AG145" s="26">
        <f t="shared" si="84"/>
        <v>0</v>
      </c>
      <c r="AH145" s="26">
        <f t="shared" si="85"/>
        <v>0</v>
      </c>
      <c r="AI145" s="26">
        <f t="shared" si="86"/>
        <v>0</v>
      </c>
      <c r="AJ145" s="26">
        <f t="shared" si="87"/>
        <v>0</v>
      </c>
      <c r="AK145" s="26">
        <f t="shared" si="88"/>
        <v>0</v>
      </c>
      <c r="AL145" s="26">
        <f t="shared" si="89"/>
        <v>0</v>
      </c>
      <c r="AM145" s="26">
        <f t="shared" si="90"/>
        <v>0</v>
      </c>
    </row>
    <row r="146" spans="1:39" x14ac:dyDescent="0.3">
      <c r="A146" s="5">
        <f t="shared" si="99"/>
        <v>137</v>
      </c>
      <c r="B146">
        <v>102.6876280185766</v>
      </c>
      <c r="C146" s="6">
        <f t="shared" si="75"/>
        <v>136</v>
      </c>
      <c r="D146" s="7">
        <f t="shared" si="91"/>
        <v>5.8000000000000017E-2</v>
      </c>
      <c r="E146" s="8">
        <f t="shared" si="76"/>
        <v>1788710.7315598542</v>
      </c>
      <c r="F146" s="8">
        <f t="shared" si="92"/>
        <v>2758562.7837872212</v>
      </c>
      <c r="G146" s="8">
        <f t="shared" si="77"/>
        <v>1000</v>
      </c>
      <c r="H146" s="8">
        <f t="shared" si="68"/>
        <v>544667.81081683829</v>
      </c>
      <c r="I146" s="15">
        <f t="shared" si="93"/>
        <v>9.738271486990584</v>
      </c>
      <c r="J146" s="15">
        <f t="shared" si="69"/>
        <v>26873.371573915461</v>
      </c>
      <c r="K146" s="19"/>
      <c r="L146" s="8">
        <f t="shared" si="78"/>
        <v>5000</v>
      </c>
      <c r="M146" s="8">
        <f t="shared" si="70"/>
        <v>685000</v>
      </c>
      <c r="N146" s="15">
        <f t="shared" si="94"/>
        <v>48.69135743495292</v>
      </c>
      <c r="O146" s="14">
        <f t="shared" si="71"/>
        <v>27897.398703381812</v>
      </c>
      <c r="P146" s="8">
        <f t="shared" si="95"/>
        <v>2864717.7007387928</v>
      </c>
      <c r="Q146" s="13">
        <f t="shared" si="100"/>
        <v>136</v>
      </c>
      <c r="R146" s="10">
        <v>102.6876280185766</v>
      </c>
      <c r="S146" s="12">
        <f t="shared" si="101"/>
        <v>5.8000000000000017E-2</v>
      </c>
      <c r="T146" s="11">
        <f t="shared" si="96"/>
        <v>1788710.7315598542</v>
      </c>
      <c r="U146" s="11">
        <f t="shared" si="72"/>
        <v>2758562.7837872212</v>
      </c>
      <c r="V146" s="11">
        <f t="shared" si="97"/>
        <v>1000</v>
      </c>
      <c r="W146" s="11">
        <f t="shared" si="98"/>
        <v>544667.81081683829</v>
      </c>
      <c r="X146" s="10">
        <f t="shared" si="79"/>
        <v>9.738271486990584</v>
      </c>
      <c r="Y146" s="10">
        <f t="shared" si="73"/>
        <v>26873.371573915461</v>
      </c>
      <c r="AA146" s="11">
        <f t="shared" si="80"/>
        <v>5000</v>
      </c>
      <c r="AB146" s="11">
        <f t="shared" si="74"/>
        <v>685000</v>
      </c>
      <c r="AC146" s="24"/>
      <c r="AD146" s="26">
        <f t="shared" si="81"/>
        <v>-5000</v>
      </c>
      <c r="AE146" s="26">
        <f t="shared" si="82"/>
        <v>-5000</v>
      </c>
      <c r="AF146" s="26">
        <f t="shared" si="83"/>
        <v>-1000</v>
      </c>
      <c r="AG146" s="26">
        <f t="shared" si="84"/>
        <v>0</v>
      </c>
      <c r="AH146" s="26">
        <f t="shared" si="85"/>
        <v>0</v>
      </c>
      <c r="AI146" s="26">
        <f t="shared" si="86"/>
        <v>0</v>
      </c>
      <c r="AJ146" s="26">
        <f t="shared" si="87"/>
        <v>0</v>
      </c>
      <c r="AK146" s="26">
        <f t="shared" si="88"/>
        <v>0</v>
      </c>
      <c r="AL146" s="26">
        <f t="shared" si="89"/>
        <v>0</v>
      </c>
      <c r="AM146" s="26">
        <f t="shared" si="90"/>
        <v>0</v>
      </c>
    </row>
    <row r="147" spans="1:39" x14ac:dyDescent="0.3">
      <c r="A147" s="5">
        <f t="shared" si="99"/>
        <v>138</v>
      </c>
      <c r="B147">
        <v>99.70968680603788</v>
      </c>
      <c r="C147" s="6">
        <f t="shared" si="75"/>
        <v>137</v>
      </c>
      <c r="D147" s="7">
        <f t="shared" si="91"/>
        <v>-2.9000000000000022E-2</v>
      </c>
      <c r="E147" s="8">
        <f t="shared" si="76"/>
        <v>1816132.1157043523</v>
      </c>
      <c r="F147" s="8">
        <f t="shared" si="92"/>
        <v>2679535.4630573918</v>
      </c>
      <c r="G147" s="8">
        <f t="shared" si="77"/>
        <v>1000</v>
      </c>
      <c r="H147" s="8">
        <f t="shared" si="68"/>
        <v>545667.81081683829</v>
      </c>
      <c r="I147" s="15">
        <f t="shared" si="93"/>
        <v>10.029115846540252</v>
      </c>
      <c r="J147" s="15">
        <f t="shared" si="69"/>
        <v>26883.400689762002</v>
      </c>
      <c r="K147" s="19"/>
      <c r="L147" s="8">
        <f t="shared" si="78"/>
        <v>5000</v>
      </c>
      <c r="M147" s="8">
        <f t="shared" si="70"/>
        <v>690000</v>
      </c>
      <c r="N147" s="15">
        <f t="shared" si="94"/>
        <v>50.145579232701259</v>
      </c>
      <c r="O147" s="14">
        <f t="shared" si="71"/>
        <v>27947.544282614512</v>
      </c>
      <c r="P147" s="8">
        <f t="shared" si="95"/>
        <v>2786640.8874173677</v>
      </c>
      <c r="Q147" s="13">
        <f t="shared" si="100"/>
        <v>137</v>
      </c>
      <c r="R147" s="10">
        <v>99.70968680603788</v>
      </c>
      <c r="S147" s="12">
        <f t="shared" si="101"/>
        <v>-2.9000000000000022E-2</v>
      </c>
      <c r="T147" s="11">
        <f t="shared" si="96"/>
        <v>1816132.1157043523</v>
      </c>
      <c r="U147" s="11">
        <f t="shared" si="72"/>
        <v>2679535.4630573918</v>
      </c>
      <c r="V147" s="11">
        <f t="shared" si="97"/>
        <v>1000</v>
      </c>
      <c r="W147" s="11">
        <f t="shared" si="98"/>
        <v>545667.81081683829</v>
      </c>
      <c r="X147" s="10">
        <f t="shared" si="79"/>
        <v>10.029115846540252</v>
      </c>
      <c r="Y147" s="10">
        <f t="shared" si="73"/>
        <v>26883.400689762002</v>
      </c>
      <c r="AA147" s="11">
        <f t="shared" si="80"/>
        <v>5000</v>
      </c>
      <c r="AB147" s="11">
        <f t="shared" si="74"/>
        <v>690000</v>
      </c>
      <c r="AC147" s="24"/>
      <c r="AD147" s="26">
        <f t="shared" si="81"/>
        <v>-5000</v>
      </c>
      <c r="AE147" s="26">
        <f t="shared" si="82"/>
        <v>-5000</v>
      </c>
      <c r="AF147" s="26">
        <f t="shared" si="83"/>
        <v>-1000</v>
      </c>
      <c r="AG147" s="26">
        <f t="shared" si="84"/>
        <v>0</v>
      </c>
      <c r="AH147" s="26">
        <f t="shared" si="85"/>
        <v>0</v>
      </c>
      <c r="AI147" s="26">
        <f t="shared" si="86"/>
        <v>0</v>
      </c>
      <c r="AJ147" s="26">
        <f t="shared" si="87"/>
        <v>0</v>
      </c>
      <c r="AK147" s="26">
        <f t="shared" si="88"/>
        <v>0</v>
      </c>
      <c r="AL147" s="26">
        <f t="shared" si="89"/>
        <v>0</v>
      </c>
      <c r="AM147" s="26">
        <f t="shared" si="90"/>
        <v>0</v>
      </c>
    </row>
    <row r="148" spans="1:39" x14ac:dyDescent="0.3">
      <c r="A148" s="5">
        <f t="shared" si="99"/>
        <v>139</v>
      </c>
      <c r="B148">
        <v>128.22665723256472</v>
      </c>
      <c r="C148" s="6">
        <f t="shared" si="75"/>
        <v>138</v>
      </c>
      <c r="D148" s="7">
        <f t="shared" si="91"/>
        <v>0.28600000000000003</v>
      </c>
      <c r="E148" s="8">
        <f t="shared" si="76"/>
        <v>1843896.267150657</v>
      </c>
      <c r="F148" s="8">
        <f t="shared" si="92"/>
        <v>3447168.6054918058</v>
      </c>
      <c r="G148" s="8">
        <f t="shared" si="77"/>
        <v>1000</v>
      </c>
      <c r="H148" s="8">
        <f t="shared" si="68"/>
        <v>546667.81081683829</v>
      </c>
      <c r="I148" s="15">
        <f t="shared" si="93"/>
        <v>7.7986903938882204</v>
      </c>
      <c r="J148" s="15">
        <f t="shared" si="69"/>
        <v>26891.199380155889</v>
      </c>
      <c r="K148" s="19"/>
      <c r="L148" s="8">
        <f t="shared" si="78"/>
        <v>5000</v>
      </c>
      <c r="M148" s="8">
        <f t="shared" si="70"/>
        <v>695000</v>
      </c>
      <c r="N148" s="15">
        <f t="shared" si="94"/>
        <v>38.993451969441104</v>
      </c>
      <c r="O148" s="14">
        <f t="shared" si="71"/>
        <v>27986.537734583952</v>
      </c>
      <c r="P148" s="8">
        <f t="shared" si="95"/>
        <v>3588620.1812187345</v>
      </c>
      <c r="Q148" s="13">
        <f t="shared" si="100"/>
        <v>138</v>
      </c>
      <c r="R148" s="10">
        <v>128.22665723256472</v>
      </c>
      <c r="S148" s="12">
        <f t="shared" si="101"/>
        <v>0.28600000000000003</v>
      </c>
      <c r="T148" s="11">
        <f t="shared" si="96"/>
        <v>1843896.267150657</v>
      </c>
      <c r="U148" s="11">
        <f t="shared" si="72"/>
        <v>3447168.6054918058</v>
      </c>
      <c r="V148" s="11">
        <f t="shared" si="97"/>
        <v>1000</v>
      </c>
      <c r="W148" s="11">
        <f t="shared" si="98"/>
        <v>546667.81081683829</v>
      </c>
      <c r="X148" s="10">
        <f t="shared" si="79"/>
        <v>7.7986903938882204</v>
      </c>
      <c r="Y148" s="10">
        <f t="shared" si="73"/>
        <v>26891.199380155889</v>
      </c>
      <c r="AA148" s="11">
        <f t="shared" si="80"/>
        <v>5000</v>
      </c>
      <c r="AB148" s="11">
        <f t="shared" si="74"/>
        <v>695000</v>
      </c>
      <c r="AC148" s="24"/>
      <c r="AD148" s="26">
        <f t="shared" si="81"/>
        <v>-5000</v>
      </c>
      <c r="AE148" s="26">
        <f t="shared" si="82"/>
        <v>-5000</v>
      </c>
      <c r="AF148" s="26">
        <f t="shared" si="83"/>
        <v>-1000</v>
      </c>
      <c r="AG148" s="26">
        <f t="shared" si="84"/>
        <v>0</v>
      </c>
      <c r="AH148" s="26">
        <f t="shared" si="85"/>
        <v>0</v>
      </c>
      <c r="AI148" s="26">
        <f t="shared" si="86"/>
        <v>0</v>
      </c>
      <c r="AJ148" s="26">
        <f t="shared" si="87"/>
        <v>0</v>
      </c>
      <c r="AK148" s="26">
        <f t="shared" si="88"/>
        <v>0</v>
      </c>
      <c r="AL148" s="26">
        <f t="shared" si="89"/>
        <v>0</v>
      </c>
      <c r="AM148" s="26">
        <f t="shared" si="90"/>
        <v>0</v>
      </c>
    </row>
    <row r="149" spans="1:39" x14ac:dyDescent="0.3">
      <c r="A149" s="5">
        <f t="shared" si="99"/>
        <v>140</v>
      </c>
      <c r="B149">
        <v>141.0493229558212</v>
      </c>
      <c r="C149" s="6">
        <f t="shared" si="75"/>
        <v>139</v>
      </c>
      <c r="D149" s="7">
        <f t="shared" si="91"/>
        <v>0.10000000000000005</v>
      </c>
      <c r="E149" s="8">
        <f t="shared" si="76"/>
        <v>1872007.4704900398</v>
      </c>
      <c r="F149" s="8">
        <f t="shared" si="92"/>
        <v>3792985.4660409866</v>
      </c>
      <c r="G149" s="8">
        <f t="shared" si="77"/>
        <v>1000</v>
      </c>
      <c r="H149" s="8">
        <f t="shared" si="68"/>
        <v>547667.81081683829</v>
      </c>
      <c r="I149" s="15">
        <f t="shared" si="93"/>
        <v>7.0897185398983824</v>
      </c>
      <c r="J149" s="15">
        <f t="shared" si="69"/>
        <v>26898.289098695786</v>
      </c>
      <c r="K149" s="19"/>
      <c r="L149" s="8">
        <f t="shared" si="78"/>
        <v>5000</v>
      </c>
      <c r="M149" s="8">
        <f t="shared" si="70"/>
        <v>700000</v>
      </c>
      <c r="N149" s="15">
        <f t="shared" si="94"/>
        <v>35.448592699491911</v>
      </c>
      <c r="O149" s="14">
        <f t="shared" si="71"/>
        <v>28021.986327283445</v>
      </c>
      <c r="P149" s="8">
        <f t="shared" si="95"/>
        <v>3952482.1993406084</v>
      </c>
      <c r="Q149" s="13">
        <f t="shared" si="100"/>
        <v>139</v>
      </c>
      <c r="R149" s="10">
        <v>141.0493229558212</v>
      </c>
      <c r="S149" s="12">
        <f t="shared" si="101"/>
        <v>0.10000000000000005</v>
      </c>
      <c r="T149" s="11">
        <f t="shared" si="96"/>
        <v>1872007.4704900398</v>
      </c>
      <c r="U149" s="11">
        <f t="shared" si="72"/>
        <v>3792985.4660409866</v>
      </c>
      <c r="V149" s="11">
        <f t="shared" si="97"/>
        <v>1000</v>
      </c>
      <c r="W149" s="11">
        <f t="shared" si="98"/>
        <v>547667.81081683829</v>
      </c>
      <c r="X149" s="10">
        <f t="shared" si="79"/>
        <v>7.0897185398983824</v>
      </c>
      <c r="Y149" s="10">
        <f t="shared" si="73"/>
        <v>26898.289098695786</v>
      </c>
      <c r="AA149" s="11">
        <f t="shared" si="80"/>
        <v>5000</v>
      </c>
      <c r="AB149" s="11">
        <f t="shared" si="74"/>
        <v>700000</v>
      </c>
      <c r="AC149" s="24"/>
      <c r="AD149" s="26">
        <f t="shared" si="81"/>
        <v>-5000</v>
      </c>
      <c r="AE149" s="26">
        <f t="shared" si="82"/>
        <v>-5000</v>
      </c>
      <c r="AF149" s="26">
        <f t="shared" si="83"/>
        <v>-1000</v>
      </c>
      <c r="AG149" s="26">
        <f t="shared" si="84"/>
        <v>0</v>
      </c>
      <c r="AH149" s="26">
        <f t="shared" si="85"/>
        <v>0</v>
      </c>
      <c r="AI149" s="26">
        <f t="shared" si="86"/>
        <v>0</v>
      </c>
      <c r="AJ149" s="26">
        <f t="shared" si="87"/>
        <v>0</v>
      </c>
      <c r="AK149" s="26">
        <f t="shared" si="88"/>
        <v>0</v>
      </c>
      <c r="AL149" s="26">
        <f t="shared" si="89"/>
        <v>0</v>
      </c>
      <c r="AM149" s="26">
        <f t="shared" si="90"/>
        <v>0</v>
      </c>
    </row>
    <row r="150" spans="1:39" x14ac:dyDescent="0.3">
      <c r="A150" s="5">
        <f t="shared" si="99"/>
        <v>141</v>
      </c>
      <c r="B150">
        <v>148.10178910361228</v>
      </c>
      <c r="C150" s="6">
        <f t="shared" si="75"/>
        <v>140</v>
      </c>
      <c r="D150" s="7">
        <f t="shared" si="91"/>
        <v>5.0000000000000142E-2</v>
      </c>
      <c r="E150" s="8">
        <f t="shared" si="76"/>
        <v>1900470.0638711655</v>
      </c>
      <c r="F150" s="8">
        <f t="shared" si="92"/>
        <v>3983684.739343036</v>
      </c>
      <c r="G150" s="8">
        <f t="shared" si="77"/>
        <v>1000</v>
      </c>
      <c r="H150" s="8">
        <f t="shared" si="68"/>
        <v>548667.81081683829</v>
      </c>
      <c r="I150" s="15">
        <f t="shared" si="93"/>
        <v>6.7521128951413152</v>
      </c>
      <c r="J150" s="15">
        <f t="shared" si="69"/>
        <v>26905.041211590928</v>
      </c>
      <c r="K150" s="19"/>
      <c r="L150" s="8">
        <f t="shared" si="78"/>
        <v>5000</v>
      </c>
      <c r="M150" s="8">
        <f t="shared" si="70"/>
        <v>705000</v>
      </c>
      <c r="N150" s="15">
        <f t="shared" si="94"/>
        <v>33.76056447570658</v>
      </c>
      <c r="O150" s="14">
        <f t="shared" si="71"/>
        <v>28055.74689175915</v>
      </c>
      <c r="P150" s="8">
        <f t="shared" si="95"/>
        <v>4155106.3093076395</v>
      </c>
      <c r="Q150" s="13">
        <f t="shared" si="100"/>
        <v>140</v>
      </c>
      <c r="R150" s="10">
        <v>148.10178910361228</v>
      </c>
      <c r="S150" s="12">
        <f t="shared" si="101"/>
        <v>5.0000000000000142E-2</v>
      </c>
      <c r="T150" s="11">
        <f t="shared" si="96"/>
        <v>1900470.0638711655</v>
      </c>
      <c r="U150" s="11">
        <f t="shared" si="72"/>
        <v>3983684.739343036</v>
      </c>
      <c r="V150" s="11">
        <f t="shared" si="97"/>
        <v>1000</v>
      </c>
      <c r="W150" s="11">
        <f t="shared" si="98"/>
        <v>548667.81081683829</v>
      </c>
      <c r="X150" s="10">
        <f t="shared" si="79"/>
        <v>6.7521128951413152</v>
      </c>
      <c r="Y150" s="10">
        <f t="shared" si="73"/>
        <v>26905.041211590928</v>
      </c>
      <c r="AA150" s="11">
        <f t="shared" si="80"/>
        <v>5000</v>
      </c>
      <c r="AB150" s="11">
        <f t="shared" si="74"/>
        <v>705000</v>
      </c>
      <c r="AC150" s="24"/>
      <c r="AD150" s="26">
        <f t="shared" si="81"/>
        <v>-5000</v>
      </c>
      <c r="AE150" s="26">
        <f t="shared" si="82"/>
        <v>-5000</v>
      </c>
      <c r="AF150" s="26">
        <f t="shared" si="83"/>
        <v>-1000</v>
      </c>
      <c r="AG150" s="26">
        <f t="shared" si="84"/>
        <v>0</v>
      </c>
      <c r="AH150" s="26">
        <f t="shared" si="85"/>
        <v>0</v>
      </c>
      <c r="AI150" s="26">
        <f t="shared" si="86"/>
        <v>0</v>
      </c>
      <c r="AJ150" s="26">
        <f t="shared" si="87"/>
        <v>0</v>
      </c>
      <c r="AK150" s="26">
        <f t="shared" si="88"/>
        <v>0</v>
      </c>
      <c r="AL150" s="26">
        <f t="shared" si="89"/>
        <v>0</v>
      </c>
      <c r="AM150" s="26">
        <f t="shared" si="90"/>
        <v>0</v>
      </c>
    </row>
    <row r="151" spans="1:39" x14ac:dyDescent="0.3">
      <c r="A151" s="5">
        <f t="shared" si="99"/>
        <v>142</v>
      </c>
      <c r="B151">
        <v>148.39799268181949</v>
      </c>
      <c r="C151" s="6">
        <f t="shared" si="75"/>
        <v>141</v>
      </c>
      <c r="D151" s="7">
        <f t="shared" si="91"/>
        <v>1.9999999999999159E-3</v>
      </c>
      <c r="E151" s="8">
        <f t="shared" si="76"/>
        <v>1929288.4396695546</v>
      </c>
      <c r="F151" s="8">
        <f t="shared" si="92"/>
        <v>3992654.1088217222</v>
      </c>
      <c r="G151" s="8">
        <f t="shared" si="77"/>
        <v>1000</v>
      </c>
      <c r="H151" s="8">
        <f t="shared" ref="H151:H214" si="102">IF(C151="NA","NA",IF(H150="NA",G151,H150+G151))</f>
        <v>549667.81081683829</v>
      </c>
      <c r="I151" s="15">
        <f t="shared" si="93"/>
        <v>6.7386356238935292</v>
      </c>
      <c r="J151" s="15">
        <f t="shared" ref="J151:J214" si="103">IF(C151="NA","NA",IF(J150="NA",I151,J150+I151))</f>
        <v>26911.779847214821</v>
      </c>
      <c r="K151" s="19"/>
      <c r="L151" s="8">
        <f t="shared" si="78"/>
        <v>5000</v>
      </c>
      <c r="M151" s="8">
        <f t="shared" ref="M151:M214" si="104">IF(C151="NA","NA",IF(M150="NA",L151,M150+L151))</f>
        <v>710000</v>
      </c>
      <c r="N151" s="15">
        <f t="shared" si="94"/>
        <v>33.693178119467646</v>
      </c>
      <c r="O151" s="14">
        <f t="shared" ref="O151:O214" si="105">IF(C151="NA","NA",IF(O150="NA",N151,O150+N151))</f>
        <v>28089.440069878619</v>
      </c>
      <c r="P151" s="8">
        <f t="shared" si="95"/>
        <v>4168416.5219262545</v>
      </c>
      <c r="Q151" s="13">
        <f t="shared" si="100"/>
        <v>141</v>
      </c>
      <c r="R151" s="10">
        <v>148.39799268181949</v>
      </c>
      <c r="S151" s="12">
        <f t="shared" si="101"/>
        <v>1.9999999999999159E-3</v>
      </c>
      <c r="T151" s="11">
        <f t="shared" si="96"/>
        <v>1929288.4396695546</v>
      </c>
      <c r="U151" s="11">
        <f t="shared" si="72"/>
        <v>3992654.1088217222</v>
      </c>
      <c r="V151" s="11">
        <f t="shared" si="97"/>
        <v>1000</v>
      </c>
      <c r="W151" s="11">
        <f t="shared" si="98"/>
        <v>549667.81081683829</v>
      </c>
      <c r="X151" s="10">
        <f t="shared" si="79"/>
        <v>6.7386356238935292</v>
      </c>
      <c r="Y151" s="10">
        <f t="shared" si="73"/>
        <v>26911.779847214821</v>
      </c>
      <c r="AA151" s="11">
        <f t="shared" si="80"/>
        <v>5000</v>
      </c>
      <c r="AB151" s="11">
        <f t="shared" si="74"/>
        <v>710000</v>
      </c>
      <c r="AC151" s="24"/>
      <c r="AD151" s="26">
        <f t="shared" si="81"/>
        <v>-5000</v>
      </c>
      <c r="AE151" s="26">
        <f t="shared" si="82"/>
        <v>-5000</v>
      </c>
      <c r="AF151" s="26">
        <f t="shared" si="83"/>
        <v>-1000</v>
      </c>
      <c r="AG151" s="26">
        <f t="shared" si="84"/>
        <v>0</v>
      </c>
      <c r="AH151" s="26">
        <f t="shared" si="85"/>
        <v>0</v>
      </c>
      <c r="AI151" s="26">
        <f t="shared" si="86"/>
        <v>0</v>
      </c>
      <c r="AJ151" s="26">
        <f t="shared" si="87"/>
        <v>0</v>
      </c>
      <c r="AK151" s="26">
        <f t="shared" si="88"/>
        <v>0</v>
      </c>
      <c r="AL151" s="26">
        <f t="shared" si="89"/>
        <v>0</v>
      </c>
      <c r="AM151" s="26">
        <f t="shared" si="90"/>
        <v>0</v>
      </c>
    </row>
    <row r="152" spans="1:39" x14ac:dyDescent="0.3">
      <c r="A152" s="5">
        <f t="shared" si="99"/>
        <v>143</v>
      </c>
      <c r="B152">
        <v>149.43677863059222</v>
      </c>
      <c r="C152" s="6">
        <f t="shared" si="75"/>
        <v>142</v>
      </c>
      <c r="D152" s="7">
        <f t="shared" si="91"/>
        <v>6.999999999999936E-3</v>
      </c>
      <c r="E152" s="8">
        <f t="shared" si="76"/>
        <v>1958467.0451654245</v>
      </c>
      <c r="F152" s="8">
        <f t="shared" si="92"/>
        <v>4021609.687583474</v>
      </c>
      <c r="G152" s="8">
        <f t="shared" si="77"/>
        <v>1000</v>
      </c>
      <c r="H152" s="8">
        <f t="shared" si="102"/>
        <v>550667.81081683829</v>
      </c>
      <c r="I152" s="15">
        <f t="shared" si="93"/>
        <v>6.6917930723868215</v>
      </c>
      <c r="J152" s="15">
        <f t="shared" si="103"/>
        <v>26918.471640287207</v>
      </c>
      <c r="K152" s="19"/>
      <c r="L152" s="8">
        <f t="shared" si="78"/>
        <v>5000</v>
      </c>
      <c r="M152" s="8">
        <f t="shared" si="104"/>
        <v>715000</v>
      </c>
      <c r="N152" s="15">
        <f t="shared" si="94"/>
        <v>33.458965361934105</v>
      </c>
      <c r="O152" s="14">
        <f t="shared" si="105"/>
        <v>28122.899035240553</v>
      </c>
      <c r="P152" s="8">
        <f t="shared" si="95"/>
        <v>4202595.437579738</v>
      </c>
      <c r="Q152" s="13">
        <f t="shared" si="100"/>
        <v>142</v>
      </c>
      <c r="R152" s="10">
        <v>149.43677863059222</v>
      </c>
      <c r="S152" s="12">
        <f t="shared" si="101"/>
        <v>6.999999999999936E-3</v>
      </c>
      <c r="T152" s="11">
        <f t="shared" si="96"/>
        <v>1958467.0451654245</v>
      </c>
      <c r="U152" s="11">
        <f t="shared" si="72"/>
        <v>4021609.687583474</v>
      </c>
      <c r="V152" s="11">
        <f t="shared" si="97"/>
        <v>1000</v>
      </c>
      <c r="W152" s="11">
        <f t="shared" si="98"/>
        <v>550667.81081683829</v>
      </c>
      <c r="X152" s="10">
        <f t="shared" si="79"/>
        <v>6.6917930723868215</v>
      </c>
      <c r="Y152" s="10">
        <f t="shared" si="73"/>
        <v>26918.471640287207</v>
      </c>
      <c r="AA152" s="11">
        <f t="shared" si="80"/>
        <v>5000</v>
      </c>
      <c r="AB152" s="11">
        <f t="shared" si="74"/>
        <v>715000</v>
      </c>
      <c r="AC152" s="24"/>
      <c r="AD152" s="26">
        <f t="shared" si="81"/>
        <v>-5000</v>
      </c>
      <c r="AE152" s="26">
        <f t="shared" si="82"/>
        <v>-5000</v>
      </c>
      <c r="AF152" s="26">
        <f t="shared" si="83"/>
        <v>-1000</v>
      </c>
      <c r="AG152" s="26">
        <f t="shared" si="84"/>
        <v>0</v>
      </c>
      <c r="AH152" s="26">
        <f t="shared" si="85"/>
        <v>0</v>
      </c>
      <c r="AI152" s="26">
        <f t="shared" si="86"/>
        <v>0</v>
      </c>
      <c r="AJ152" s="26">
        <f t="shared" si="87"/>
        <v>0</v>
      </c>
      <c r="AK152" s="26">
        <f t="shared" si="88"/>
        <v>0</v>
      </c>
      <c r="AL152" s="26">
        <f t="shared" si="89"/>
        <v>0</v>
      </c>
      <c r="AM152" s="26">
        <f t="shared" si="90"/>
        <v>0</v>
      </c>
    </row>
    <row r="153" spans="1:39" x14ac:dyDescent="0.3">
      <c r="A153" s="5">
        <f t="shared" si="99"/>
        <v>144</v>
      </c>
      <c r="B153">
        <v>149.88508896648398</v>
      </c>
      <c r="C153" s="6">
        <f t="shared" si="75"/>
        <v>143</v>
      </c>
      <c r="D153" s="7">
        <f t="shared" si="91"/>
        <v>2.9999999999999003E-3</v>
      </c>
      <c r="E153" s="8">
        <f t="shared" si="76"/>
        <v>1988010.3832299917</v>
      </c>
      <c r="F153" s="8">
        <f t="shared" si="92"/>
        <v>4034677.5166462241</v>
      </c>
      <c r="G153" s="8">
        <f t="shared" si="77"/>
        <v>1000</v>
      </c>
      <c r="H153" s="8">
        <f t="shared" si="102"/>
        <v>551667.81081683829</v>
      </c>
      <c r="I153" s="15">
        <f t="shared" si="93"/>
        <v>6.6717777391693147</v>
      </c>
      <c r="J153" s="15">
        <f t="shared" si="103"/>
        <v>26925.143418026375</v>
      </c>
      <c r="K153" s="19"/>
      <c r="L153" s="8">
        <f t="shared" si="78"/>
        <v>5000</v>
      </c>
      <c r="M153" s="8">
        <f t="shared" si="104"/>
        <v>720000</v>
      </c>
      <c r="N153" s="15">
        <f t="shared" si="94"/>
        <v>33.358888695846574</v>
      </c>
      <c r="O153" s="14">
        <f t="shared" si="105"/>
        <v>28156.257923936399</v>
      </c>
      <c r="P153" s="8">
        <f t="shared" si="95"/>
        <v>4220203.2238924764</v>
      </c>
      <c r="Q153" s="13">
        <f t="shared" si="100"/>
        <v>143</v>
      </c>
      <c r="R153" s="10">
        <v>149.88508896648398</v>
      </c>
      <c r="S153" s="12">
        <f t="shared" si="101"/>
        <v>2.9999999999999003E-3</v>
      </c>
      <c r="T153" s="11">
        <f t="shared" si="96"/>
        <v>1988010.3832299917</v>
      </c>
      <c r="U153" s="11">
        <f t="shared" si="72"/>
        <v>4034677.5166462241</v>
      </c>
      <c r="V153" s="11">
        <f t="shared" si="97"/>
        <v>1000</v>
      </c>
      <c r="W153" s="11">
        <f t="shared" si="98"/>
        <v>551667.81081683829</v>
      </c>
      <c r="X153" s="10">
        <f t="shared" si="79"/>
        <v>6.6717777391693147</v>
      </c>
      <c r="Y153" s="10">
        <f t="shared" si="73"/>
        <v>26925.143418026375</v>
      </c>
      <c r="AA153" s="11">
        <f t="shared" si="80"/>
        <v>5000</v>
      </c>
      <c r="AB153" s="11">
        <f t="shared" si="74"/>
        <v>720000</v>
      </c>
      <c r="AC153" s="24"/>
      <c r="AD153" s="26">
        <f t="shared" si="81"/>
        <v>-5000</v>
      </c>
      <c r="AE153" s="26">
        <f t="shared" si="82"/>
        <v>-5000</v>
      </c>
      <c r="AF153" s="26">
        <f t="shared" si="83"/>
        <v>-1000</v>
      </c>
      <c r="AG153" s="26">
        <f t="shared" si="84"/>
        <v>0</v>
      </c>
      <c r="AH153" s="26">
        <f t="shared" si="85"/>
        <v>0</v>
      </c>
      <c r="AI153" s="26">
        <f t="shared" si="86"/>
        <v>0</v>
      </c>
      <c r="AJ153" s="26">
        <f t="shared" si="87"/>
        <v>0</v>
      </c>
      <c r="AK153" s="26">
        <f t="shared" si="88"/>
        <v>0</v>
      </c>
      <c r="AL153" s="26">
        <f t="shared" si="89"/>
        <v>0</v>
      </c>
      <c r="AM153" s="26">
        <f t="shared" si="90"/>
        <v>0</v>
      </c>
    </row>
    <row r="154" spans="1:39" x14ac:dyDescent="0.3">
      <c r="A154" s="5">
        <f t="shared" si="99"/>
        <v>145</v>
      </c>
      <c r="B154">
        <v>180.76141729357968</v>
      </c>
      <c r="C154" s="6">
        <f t="shared" si="75"/>
        <v>144</v>
      </c>
      <c r="D154" s="7">
        <f t="shared" si="91"/>
        <v>0.20600000000000004</v>
      </c>
      <c r="E154" s="8">
        <f t="shared" si="76"/>
        <v>2017923.0130203671</v>
      </c>
      <c r="F154" s="8">
        <f t="shared" si="92"/>
        <v>4867027.0850753458</v>
      </c>
      <c r="G154" s="8">
        <f t="shared" si="77"/>
        <v>1000</v>
      </c>
      <c r="H154" s="8">
        <f t="shared" si="102"/>
        <v>552667.81081683829</v>
      </c>
      <c r="I154" s="15">
        <f t="shared" si="93"/>
        <v>5.5321540125782036</v>
      </c>
      <c r="J154" s="15">
        <f t="shared" si="103"/>
        <v>26930.675572038952</v>
      </c>
      <c r="K154" s="19"/>
      <c r="L154" s="8">
        <f t="shared" si="78"/>
        <v>5000</v>
      </c>
      <c r="M154" s="8">
        <f t="shared" si="104"/>
        <v>725000</v>
      </c>
      <c r="N154" s="15">
        <f t="shared" si="94"/>
        <v>27.660770062891022</v>
      </c>
      <c r="O154" s="14">
        <f t="shared" si="105"/>
        <v>28183.918693999291</v>
      </c>
      <c r="P154" s="8">
        <f t="shared" si="95"/>
        <v>5094565.088014327</v>
      </c>
      <c r="Q154" s="13">
        <f t="shared" si="100"/>
        <v>144</v>
      </c>
      <c r="R154" s="10">
        <v>180.76141729357968</v>
      </c>
      <c r="S154" s="12">
        <f t="shared" si="101"/>
        <v>0.20600000000000004</v>
      </c>
      <c r="T154" s="11">
        <f t="shared" si="96"/>
        <v>2017923.0130203671</v>
      </c>
      <c r="U154" s="11">
        <f t="shared" si="72"/>
        <v>4867027.0850753458</v>
      </c>
      <c r="V154" s="11">
        <f t="shared" si="97"/>
        <v>1000</v>
      </c>
      <c r="W154" s="11">
        <f t="shared" si="98"/>
        <v>552667.81081683829</v>
      </c>
      <c r="X154" s="10">
        <f t="shared" si="79"/>
        <v>5.5321540125782036</v>
      </c>
      <c r="Y154" s="10">
        <f t="shared" si="73"/>
        <v>26930.675572038952</v>
      </c>
      <c r="AA154" s="11">
        <f t="shared" si="80"/>
        <v>5000</v>
      </c>
      <c r="AB154" s="11">
        <f t="shared" si="74"/>
        <v>725000</v>
      </c>
      <c r="AC154" s="24"/>
      <c r="AD154" s="26">
        <f t="shared" si="81"/>
        <v>-5000</v>
      </c>
      <c r="AE154" s="26">
        <f t="shared" si="82"/>
        <v>-5000</v>
      </c>
      <c r="AF154" s="26">
        <f t="shared" si="83"/>
        <v>-1000</v>
      </c>
      <c r="AG154" s="26">
        <f t="shared" si="84"/>
        <v>0</v>
      </c>
      <c r="AH154" s="26">
        <f t="shared" si="85"/>
        <v>0</v>
      </c>
      <c r="AI154" s="26">
        <f t="shared" si="86"/>
        <v>0</v>
      </c>
      <c r="AJ154" s="26">
        <f t="shared" si="87"/>
        <v>0</v>
      </c>
      <c r="AK154" s="26">
        <f t="shared" si="88"/>
        <v>0</v>
      </c>
      <c r="AL154" s="26">
        <f t="shared" si="89"/>
        <v>0</v>
      </c>
      <c r="AM154" s="26">
        <f t="shared" si="90"/>
        <v>0</v>
      </c>
    </row>
    <row r="155" spans="1:39" x14ac:dyDescent="0.3">
      <c r="A155" s="5">
        <f t="shared" si="99"/>
        <v>146</v>
      </c>
      <c r="B155">
        <v>236.97821807188296</v>
      </c>
      <c r="C155" s="6">
        <f t="shared" si="75"/>
        <v>145</v>
      </c>
      <c r="D155" s="7">
        <f t="shared" si="91"/>
        <v>0.311</v>
      </c>
      <c r="E155" s="8">
        <f t="shared" si="76"/>
        <v>2048209.5506831217</v>
      </c>
      <c r="F155" s="8">
        <f t="shared" si="92"/>
        <v>6381983.5085337777</v>
      </c>
      <c r="G155" s="8">
        <f t="shared" si="77"/>
        <v>1000</v>
      </c>
      <c r="H155" s="8">
        <f t="shared" si="102"/>
        <v>553667.81081683829</v>
      </c>
      <c r="I155" s="15">
        <f t="shared" si="93"/>
        <v>4.2197971110436336</v>
      </c>
      <c r="J155" s="15">
        <f t="shared" si="103"/>
        <v>26934.895369149996</v>
      </c>
      <c r="K155" s="19"/>
      <c r="L155" s="8">
        <f t="shared" si="78"/>
        <v>5000</v>
      </c>
      <c r="M155" s="8">
        <f t="shared" si="104"/>
        <v>730000</v>
      </c>
      <c r="N155" s="15">
        <f t="shared" si="94"/>
        <v>21.098985555218171</v>
      </c>
      <c r="O155" s="14">
        <f t="shared" si="105"/>
        <v>28205.017679554509</v>
      </c>
      <c r="P155" s="8">
        <f t="shared" si="95"/>
        <v>6683974.830386783</v>
      </c>
      <c r="Q155" s="13">
        <f t="shared" si="100"/>
        <v>145</v>
      </c>
      <c r="R155" s="10">
        <v>236.97821807188296</v>
      </c>
      <c r="S155" s="12">
        <f t="shared" si="101"/>
        <v>0.311</v>
      </c>
      <c r="T155" s="11">
        <f t="shared" si="96"/>
        <v>2048209.5506831217</v>
      </c>
      <c r="U155" s="11">
        <f t="shared" si="72"/>
        <v>6381983.5085337777</v>
      </c>
      <c r="V155" s="11">
        <f t="shared" si="97"/>
        <v>1000</v>
      </c>
      <c r="W155" s="11">
        <f t="shared" si="98"/>
        <v>553667.81081683829</v>
      </c>
      <c r="X155" s="10">
        <f t="shared" si="79"/>
        <v>4.2197971110436336</v>
      </c>
      <c r="Y155" s="10">
        <f t="shared" si="73"/>
        <v>26934.895369149996</v>
      </c>
      <c r="AA155" s="11">
        <f t="shared" si="80"/>
        <v>5000</v>
      </c>
      <c r="AB155" s="11">
        <f t="shared" si="74"/>
        <v>730000</v>
      </c>
      <c r="AC155" s="24"/>
      <c r="AD155" s="26">
        <f t="shared" si="81"/>
        <v>-5000</v>
      </c>
      <c r="AE155" s="26">
        <f t="shared" si="82"/>
        <v>-5000</v>
      </c>
      <c r="AF155" s="26">
        <f t="shared" si="83"/>
        <v>-1000</v>
      </c>
      <c r="AG155" s="26">
        <f t="shared" si="84"/>
        <v>0</v>
      </c>
      <c r="AH155" s="26">
        <f t="shared" si="85"/>
        <v>0</v>
      </c>
      <c r="AI155" s="26">
        <f t="shared" si="86"/>
        <v>0</v>
      </c>
      <c r="AJ155" s="26">
        <f t="shared" si="87"/>
        <v>0</v>
      </c>
      <c r="AK155" s="26">
        <f t="shared" si="88"/>
        <v>0</v>
      </c>
      <c r="AL155" s="26">
        <f t="shared" si="89"/>
        <v>0</v>
      </c>
      <c r="AM155" s="26">
        <f t="shared" si="90"/>
        <v>0</v>
      </c>
    </row>
    <row r="156" spans="1:39" x14ac:dyDescent="0.3">
      <c r="A156" s="5">
        <f t="shared" si="99"/>
        <v>147</v>
      </c>
      <c r="B156">
        <v>336.50906966207378</v>
      </c>
      <c r="C156" s="6">
        <f t="shared" si="75"/>
        <v>146</v>
      </c>
      <c r="D156" s="7">
        <f t="shared" si="91"/>
        <v>0.41999999999999987</v>
      </c>
      <c r="E156" s="8">
        <f t="shared" si="76"/>
        <v>2078874.670066661</v>
      </c>
      <c r="F156" s="8">
        <f t="shared" si="92"/>
        <v>9063836.5821179636</v>
      </c>
      <c r="G156" s="8">
        <f t="shared" si="77"/>
        <v>1000</v>
      </c>
      <c r="H156" s="8">
        <f t="shared" si="102"/>
        <v>554667.81081683829</v>
      </c>
      <c r="I156" s="15">
        <f t="shared" si="93"/>
        <v>2.9716881063687564</v>
      </c>
      <c r="J156" s="15">
        <f t="shared" si="103"/>
        <v>26937.867057256364</v>
      </c>
      <c r="K156" s="19"/>
      <c r="L156" s="8">
        <f t="shared" si="78"/>
        <v>5000</v>
      </c>
      <c r="M156" s="8">
        <f t="shared" si="104"/>
        <v>735000</v>
      </c>
      <c r="N156" s="15">
        <f t="shared" si="94"/>
        <v>14.858440531843783</v>
      </c>
      <c r="O156" s="14">
        <f t="shared" si="105"/>
        <v>28219.876120086352</v>
      </c>
      <c r="P156" s="8">
        <f t="shared" si="95"/>
        <v>9496244.259149231</v>
      </c>
      <c r="Q156" s="13">
        <f t="shared" si="100"/>
        <v>146</v>
      </c>
      <c r="R156" s="10">
        <v>336.50906966207378</v>
      </c>
      <c r="S156" s="12">
        <f t="shared" si="101"/>
        <v>0.41999999999999987</v>
      </c>
      <c r="T156" s="11">
        <f t="shared" si="96"/>
        <v>2078874.670066661</v>
      </c>
      <c r="U156" s="11">
        <f t="shared" si="72"/>
        <v>9063836.5821179636</v>
      </c>
      <c r="V156" s="11">
        <f t="shared" si="97"/>
        <v>1000</v>
      </c>
      <c r="W156" s="11">
        <f t="shared" si="98"/>
        <v>554667.81081683829</v>
      </c>
      <c r="X156" s="10">
        <f t="shared" si="79"/>
        <v>2.9716881063687564</v>
      </c>
      <c r="Y156" s="10">
        <f t="shared" si="73"/>
        <v>26937.867057256364</v>
      </c>
      <c r="AA156" s="11">
        <f t="shared" si="80"/>
        <v>5000</v>
      </c>
      <c r="AB156" s="11">
        <f t="shared" si="74"/>
        <v>735000</v>
      </c>
      <c r="AC156" s="24"/>
      <c r="AD156" s="26">
        <f t="shared" si="81"/>
        <v>-5000</v>
      </c>
      <c r="AE156" s="26">
        <f t="shared" si="82"/>
        <v>-5000</v>
      </c>
      <c r="AF156" s="26">
        <f t="shared" si="83"/>
        <v>-1000</v>
      </c>
      <c r="AG156" s="26">
        <f t="shared" si="84"/>
        <v>0</v>
      </c>
      <c r="AH156" s="26">
        <f t="shared" si="85"/>
        <v>0</v>
      </c>
      <c r="AI156" s="26">
        <f t="shared" si="86"/>
        <v>0</v>
      </c>
      <c r="AJ156" s="26">
        <f t="shared" si="87"/>
        <v>0</v>
      </c>
      <c r="AK156" s="26">
        <f t="shared" si="88"/>
        <v>0</v>
      </c>
      <c r="AL156" s="26">
        <f t="shared" si="89"/>
        <v>0</v>
      </c>
      <c r="AM156" s="26">
        <f t="shared" si="90"/>
        <v>0</v>
      </c>
    </row>
    <row r="157" spans="1:39" x14ac:dyDescent="0.3">
      <c r="A157" s="5">
        <f t="shared" si="99"/>
        <v>148</v>
      </c>
      <c r="B157">
        <v>305.21372618350091</v>
      </c>
      <c r="C157" s="6">
        <f t="shared" si="75"/>
        <v>147</v>
      </c>
      <c r="D157" s="7">
        <f t="shared" si="91"/>
        <v>-9.3000000000000041E-2</v>
      </c>
      <c r="E157" s="8">
        <f t="shared" si="76"/>
        <v>2109923.1034424938</v>
      </c>
      <c r="F157" s="8">
        <f t="shared" si="92"/>
        <v>8221806.779980992</v>
      </c>
      <c r="G157" s="8">
        <f t="shared" si="77"/>
        <v>1000</v>
      </c>
      <c r="H157" s="8">
        <f t="shared" si="102"/>
        <v>555667.81081683829</v>
      </c>
      <c r="I157" s="15">
        <f t="shared" si="93"/>
        <v>3.2763926200317051</v>
      </c>
      <c r="J157" s="15">
        <f t="shared" si="103"/>
        <v>26941.143449876396</v>
      </c>
      <c r="K157" s="19"/>
      <c r="L157" s="8">
        <f t="shared" si="78"/>
        <v>5000</v>
      </c>
      <c r="M157" s="8">
        <f t="shared" si="104"/>
        <v>740000</v>
      </c>
      <c r="N157" s="15">
        <f t="shared" si="94"/>
        <v>16.381963100158526</v>
      </c>
      <c r="O157" s="14">
        <f t="shared" si="105"/>
        <v>28236.258083186509</v>
      </c>
      <c r="P157" s="8">
        <f t="shared" si="95"/>
        <v>8618093.543048352</v>
      </c>
      <c r="Q157" s="13">
        <f t="shared" si="100"/>
        <v>147</v>
      </c>
      <c r="R157" s="10">
        <v>305.21372618350091</v>
      </c>
      <c r="S157" s="12">
        <f t="shared" si="101"/>
        <v>-9.3000000000000041E-2</v>
      </c>
      <c r="T157" s="11">
        <f t="shared" si="96"/>
        <v>2109923.1034424938</v>
      </c>
      <c r="U157" s="11">
        <f t="shared" si="72"/>
        <v>8221806.779980992</v>
      </c>
      <c r="V157" s="11">
        <f t="shared" si="97"/>
        <v>1000</v>
      </c>
      <c r="W157" s="11">
        <f t="shared" si="98"/>
        <v>555667.81081683829</v>
      </c>
      <c r="X157" s="10">
        <f t="shared" si="79"/>
        <v>3.2763926200317051</v>
      </c>
      <c r="Y157" s="10">
        <f t="shared" si="73"/>
        <v>26941.143449876396</v>
      </c>
      <c r="AA157" s="11">
        <f t="shared" si="80"/>
        <v>5000</v>
      </c>
      <c r="AB157" s="11">
        <f t="shared" si="74"/>
        <v>740000</v>
      </c>
      <c r="AC157" s="24"/>
      <c r="AD157" s="26">
        <f t="shared" si="81"/>
        <v>-5000</v>
      </c>
      <c r="AE157" s="26">
        <f t="shared" si="82"/>
        <v>-5000</v>
      </c>
      <c r="AF157" s="26">
        <f t="shared" si="83"/>
        <v>-1000</v>
      </c>
      <c r="AG157" s="26">
        <f t="shared" si="84"/>
        <v>0</v>
      </c>
      <c r="AH157" s="26">
        <f t="shared" si="85"/>
        <v>0</v>
      </c>
      <c r="AI157" s="26">
        <f t="shared" si="86"/>
        <v>0</v>
      </c>
      <c r="AJ157" s="26">
        <f t="shared" si="87"/>
        <v>0</v>
      </c>
      <c r="AK157" s="26">
        <f t="shared" si="88"/>
        <v>0</v>
      </c>
      <c r="AL157" s="26">
        <f t="shared" si="89"/>
        <v>0</v>
      </c>
      <c r="AM157" s="26">
        <f t="shared" si="90"/>
        <v>0</v>
      </c>
    </row>
    <row r="158" spans="1:39" x14ac:dyDescent="0.3">
      <c r="A158" s="5">
        <f t="shared" si="99"/>
        <v>149</v>
      </c>
      <c r="B158">
        <v>235.93021033984621</v>
      </c>
      <c r="C158" s="6">
        <f t="shared" si="75"/>
        <v>148</v>
      </c>
      <c r="D158" s="7">
        <f t="shared" si="91"/>
        <v>-0.22699999999999998</v>
      </c>
      <c r="E158" s="8">
        <f t="shared" si="76"/>
        <v>2141359.642235525</v>
      </c>
      <c r="F158" s="8">
        <f t="shared" si="92"/>
        <v>6356229.6409253068</v>
      </c>
      <c r="G158" s="8">
        <f t="shared" si="77"/>
        <v>1000</v>
      </c>
      <c r="H158" s="8">
        <f t="shared" si="102"/>
        <v>556667.81081683829</v>
      </c>
      <c r="I158" s="15">
        <f t="shared" si="93"/>
        <v>4.2385415524342882</v>
      </c>
      <c r="J158" s="15">
        <f t="shared" si="103"/>
        <v>26945.381991428829</v>
      </c>
      <c r="K158" s="19"/>
      <c r="L158" s="8">
        <f t="shared" si="78"/>
        <v>5000</v>
      </c>
      <c r="M158" s="8">
        <f t="shared" si="104"/>
        <v>745000</v>
      </c>
      <c r="N158" s="15">
        <f t="shared" si="94"/>
        <v>21.192707762171441</v>
      </c>
      <c r="O158" s="14">
        <f t="shared" si="105"/>
        <v>28257.450790948682</v>
      </c>
      <c r="P158" s="8">
        <f t="shared" si="95"/>
        <v>6666786.3087763758</v>
      </c>
      <c r="Q158" s="13">
        <f t="shared" si="100"/>
        <v>148</v>
      </c>
      <c r="R158" s="10">
        <v>235.93021033984621</v>
      </c>
      <c r="S158" s="12">
        <f t="shared" si="101"/>
        <v>-0.22699999999999998</v>
      </c>
      <c r="T158" s="11">
        <f t="shared" si="96"/>
        <v>2141359.642235525</v>
      </c>
      <c r="U158" s="11">
        <f t="shared" si="72"/>
        <v>6356229.6409253068</v>
      </c>
      <c r="V158" s="11">
        <f t="shared" si="97"/>
        <v>1000</v>
      </c>
      <c r="W158" s="11">
        <f t="shared" si="98"/>
        <v>556667.81081683829</v>
      </c>
      <c r="X158" s="10">
        <f t="shared" si="79"/>
        <v>4.2385415524342882</v>
      </c>
      <c r="Y158" s="10">
        <f t="shared" si="73"/>
        <v>26945.381991428829</v>
      </c>
      <c r="AA158" s="11">
        <f t="shared" si="80"/>
        <v>5000</v>
      </c>
      <c r="AB158" s="11">
        <f t="shared" si="74"/>
        <v>745000</v>
      </c>
      <c r="AC158" s="24"/>
      <c r="AD158" s="26">
        <f t="shared" si="81"/>
        <v>-5000</v>
      </c>
      <c r="AE158" s="26">
        <f t="shared" si="82"/>
        <v>-5000</v>
      </c>
      <c r="AF158" s="26">
        <f t="shared" si="83"/>
        <v>-1000</v>
      </c>
      <c r="AG158" s="26">
        <f t="shared" si="84"/>
        <v>0</v>
      </c>
      <c r="AH158" s="26">
        <f t="shared" si="85"/>
        <v>0</v>
      </c>
      <c r="AI158" s="26">
        <f t="shared" si="86"/>
        <v>0</v>
      </c>
      <c r="AJ158" s="26">
        <f t="shared" si="87"/>
        <v>0</v>
      </c>
      <c r="AK158" s="26">
        <f t="shared" si="88"/>
        <v>0</v>
      </c>
      <c r="AL158" s="26">
        <f t="shared" si="89"/>
        <v>0</v>
      </c>
      <c r="AM158" s="26">
        <f t="shared" si="90"/>
        <v>0</v>
      </c>
    </row>
    <row r="159" spans="1:39" x14ac:dyDescent="0.3">
      <c r="A159" s="5">
        <f t="shared" si="99"/>
        <v>150</v>
      </c>
      <c r="B159">
        <v>241.82846559834235</v>
      </c>
      <c r="C159" s="6">
        <f t="shared" si="75"/>
        <v>149</v>
      </c>
      <c r="D159" s="7">
        <f t="shared" si="91"/>
        <v>2.4999999999999915E-2</v>
      </c>
      <c r="E159" s="8">
        <f t="shared" si="76"/>
        <v>2173189.137763469</v>
      </c>
      <c r="F159" s="8">
        <f t="shared" si="92"/>
        <v>6516160.3819484385</v>
      </c>
      <c r="G159" s="8">
        <f t="shared" si="77"/>
        <v>1000</v>
      </c>
      <c r="H159" s="8">
        <f t="shared" si="102"/>
        <v>557667.81081683829</v>
      </c>
      <c r="I159" s="15">
        <f t="shared" si="93"/>
        <v>4.1351624901797939</v>
      </c>
      <c r="J159" s="15">
        <f t="shared" si="103"/>
        <v>26949.517153919009</v>
      </c>
      <c r="K159" s="19"/>
      <c r="L159" s="8">
        <f t="shared" si="78"/>
        <v>5000</v>
      </c>
      <c r="M159" s="8">
        <f t="shared" si="104"/>
        <v>750000</v>
      </c>
      <c r="N159" s="15">
        <f t="shared" si="94"/>
        <v>20.67581245089897</v>
      </c>
      <c r="O159" s="14">
        <f t="shared" si="105"/>
        <v>28278.126603399582</v>
      </c>
      <c r="P159" s="8">
        <f t="shared" si="95"/>
        <v>6838455.9664957849</v>
      </c>
      <c r="Q159" s="13">
        <f t="shared" si="100"/>
        <v>149</v>
      </c>
      <c r="R159" s="10">
        <v>241.82846559834235</v>
      </c>
      <c r="S159" s="12">
        <f t="shared" si="101"/>
        <v>2.4999999999999915E-2</v>
      </c>
      <c r="T159" s="11">
        <f t="shared" si="96"/>
        <v>2173189.137763469</v>
      </c>
      <c r="U159" s="11">
        <f t="shared" si="72"/>
        <v>6516160.3819484385</v>
      </c>
      <c r="V159" s="11">
        <f t="shared" si="97"/>
        <v>1000</v>
      </c>
      <c r="W159" s="11">
        <f t="shared" si="98"/>
        <v>557667.81081683829</v>
      </c>
      <c r="X159" s="10">
        <f t="shared" si="79"/>
        <v>4.1351624901797939</v>
      </c>
      <c r="Y159" s="10">
        <f t="shared" si="73"/>
        <v>26949.517153919009</v>
      </c>
      <c r="AA159" s="11">
        <f t="shared" si="80"/>
        <v>5000</v>
      </c>
      <c r="AB159" s="11">
        <f t="shared" si="74"/>
        <v>750000</v>
      </c>
      <c r="AC159" s="24"/>
      <c r="AD159" s="26">
        <f t="shared" si="81"/>
        <v>-5000</v>
      </c>
      <c r="AE159" s="26">
        <f t="shared" si="82"/>
        <v>-5000</v>
      </c>
      <c r="AF159" s="26">
        <f t="shared" si="83"/>
        <v>-1000</v>
      </c>
      <c r="AG159" s="26">
        <f t="shared" si="84"/>
        <v>0</v>
      </c>
      <c r="AH159" s="26">
        <f t="shared" si="85"/>
        <v>0</v>
      </c>
      <c r="AI159" s="26">
        <f t="shared" si="86"/>
        <v>0</v>
      </c>
      <c r="AJ159" s="26">
        <f t="shared" si="87"/>
        <v>0</v>
      </c>
      <c r="AK159" s="26">
        <f t="shared" si="88"/>
        <v>0</v>
      </c>
      <c r="AL159" s="26">
        <f t="shared" si="89"/>
        <v>0</v>
      </c>
      <c r="AM159" s="26">
        <f t="shared" si="90"/>
        <v>0</v>
      </c>
    </row>
    <row r="160" spans="1:39" x14ac:dyDescent="0.3">
      <c r="A160" s="5">
        <f t="shared" si="99"/>
        <v>151</v>
      </c>
      <c r="B160">
        <v>214.01819205453299</v>
      </c>
      <c r="C160" s="6">
        <f t="shared" si="75"/>
        <v>150</v>
      </c>
      <c r="D160" s="7">
        <f t="shared" si="91"/>
        <v>-0.11499999999999995</v>
      </c>
      <c r="E160" s="8">
        <f t="shared" si="76"/>
        <v>2205416.5019855122</v>
      </c>
      <c r="F160" s="8">
        <f t="shared" si="92"/>
        <v>5767686.9380243681</v>
      </c>
      <c r="G160" s="8">
        <f t="shared" si="77"/>
        <v>1000</v>
      </c>
      <c r="H160" s="8">
        <f t="shared" si="102"/>
        <v>558667.81081683829</v>
      </c>
      <c r="I160" s="15">
        <f t="shared" si="93"/>
        <v>4.6724999889037218</v>
      </c>
      <c r="J160" s="15">
        <f t="shared" si="103"/>
        <v>26954.189653907913</v>
      </c>
      <c r="K160" s="19"/>
      <c r="L160" s="8">
        <f t="shared" si="78"/>
        <v>5000</v>
      </c>
      <c r="M160" s="8">
        <f t="shared" si="104"/>
        <v>755000</v>
      </c>
      <c r="N160" s="15">
        <f t="shared" si="94"/>
        <v>23.362499944518611</v>
      </c>
      <c r="O160" s="14">
        <f t="shared" si="105"/>
        <v>28301.489103344102</v>
      </c>
      <c r="P160" s="8">
        <f t="shared" si="95"/>
        <v>6057033.5303487703</v>
      </c>
      <c r="Q160" s="13">
        <f t="shared" si="100"/>
        <v>150</v>
      </c>
      <c r="R160" s="10">
        <v>214.01819205453299</v>
      </c>
      <c r="S160" s="12">
        <f t="shared" si="101"/>
        <v>-0.11499999999999995</v>
      </c>
      <c r="T160" s="11">
        <f t="shared" si="96"/>
        <v>2205416.5019855122</v>
      </c>
      <c r="U160" s="11">
        <f t="shared" si="72"/>
        <v>5767686.9380243681</v>
      </c>
      <c r="V160" s="11">
        <f t="shared" si="97"/>
        <v>1000</v>
      </c>
      <c r="W160" s="11">
        <f t="shared" si="98"/>
        <v>558667.81081683829</v>
      </c>
      <c r="X160" s="10">
        <f t="shared" si="79"/>
        <v>4.6724999889037218</v>
      </c>
      <c r="Y160" s="10">
        <f t="shared" si="73"/>
        <v>26954.189653907913</v>
      </c>
      <c r="AA160" s="11">
        <f t="shared" si="80"/>
        <v>5000</v>
      </c>
      <c r="AB160" s="11">
        <f t="shared" si="74"/>
        <v>755000</v>
      </c>
      <c r="AC160" s="24"/>
      <c r="AD160" s="26">
        <f t="shared" si="81"/>
        <v>-5000</v>
      </c>
      <c r="AE160" s="26">
        <f t="shared" si="82"/>
        <v>-5000</v>
      </c>
      <c r="AF160" s="26">
        <f t="shared" si="83"/>
        <v>-1000</v>
      </c>
      <c r="AG160" s="26">
        <f t="shared" si="84"/>
        <v>0</v>
      </c>
      <c r="AH160" s="26">
        <f t="shared" si="85"/>
        <v>0</v>
      </c>
      <c r="AI160" s="26">
        <f t="shared" si="86"/>
        <v>0</v>
      </c>
      <c r="AJ160" s="26">
        <f t="shared" si="87"/>
        <v>0</v>
      </c>
      <c r="AK160" s="26">
        <f t="shared" si="88"/>
        <v>0</v>
      </c>
      <c r="AL160" s="26">
        <f t="shared" si="89"/>
        <v>0</v>
      </c>
      <c r="AM160" s="26">
        <f t="shared" si="90"/>
        <v>0</v>
      </c>
    </row>
    <row r="161" spans="1:39" x14ac:dyDescent="0.3">
      <c r="A161" s="5">
        <f t="shared" si="99"/>
        <v>152</v>
      </c>
      <c r="B161">
        <v>237.9882295646407</v>
      </c>
      <c r="C161" s="6">
        <f t="shared" si="75"/>
        <v>151</v>
      </c>
      <c r="D161" s="7">
        <f t="shared" si="91"/>
        <v>0.1120000000000001</v>
      </c>
      <c r="E161" s="8">
        <f t="shared" si="76"/>
        <v>2238046.7082603308</v>
      </c>
      <c r="F161" s="8">
        <f t="shared" si="92"/>
        <v>6414779.8750830982</v>
      </c>
      <c r="G161" s="8">
        <f t="shared" si="77"/>
        <v>1000</v>
      </c>
      <c r="H161" s="8">
        <f t="shared" si="102"/>
        <v>559667.81081683829</v>
      </c>
      <c r="I161" s="15">
        <f t="shared" si="93"/>
        <v>4.2018884792299653</v>
      </c>
      <c r="J161" s="15">
        <f t="shared" si="103"/>
        <v>26958.391542387144</v>
      </c>
      <c r="K161" s="19"/>
      <c r="L161" s="8">
        <f t="shared" si="78"/>
        <v>5000</v>
      </c>
      <c r="M161" s="8">
        <f t="shared" si="104"/>
        <v>760000</v>
      </c>
      <c r="N161" s="15">
        <f t="shared" si="94"/>
        <v>21.009442396149826</v>
      </c>
      <c r="O161" s="14">
        <f t="shared" si="105"/>
        <v>28322.498545740251</v>
      </c>
      <c r="P161" s="8">
        <f t="shared" si="95"/>
        <v>6740421.2857478335</v>
      </c>
      <c r="Q161" s="13">
        <f t="shared" si="100"/>
        <v>151</v>
      </c>
      <c r="R161" s="10">
        <v>237.9882295646407</v>
      </c>
      <c r="S161" s="12">
        <f t="shared" si="101"/>
        <v>0.1120000000000001</v>
      </c>
      <c r="T161" s="11">
        <f t="shared" si="96"/>
        <v>2238046.7082603308</v>
      </c>
      <c r="U161" s="11">
        <f t="shared" si="72"/>
        <v>6414779.8750830982</v>
      </c>
      <c r="V161" s="11">
        <f t="shared" si="97"/>
        <v>1000</v>
      </c>
      <c r="W161" s="11">
        <f t="shared" si="98"/>
        <v>559667.81081683829</v>
      </c>
      <c r="X161" s="10">
        <f t="shared" si="79"/>
        <v>4.2018884792299653</v>
      </c>
      <c r="Y161" s="10">
        <f t="shared" si="73"/>
        <v>26958.391542387144</v>
      </c>
      <c r="AA161" s="11">
        <f t="shared" si="80"/>
        <v>5000</v>
      </c>
      <c r="AB161" s="11">
        <f t="shared" si="74"/>
        <v>760000</v>
      </c>
      <c r="AC161" s="24"/>
      <c r="AD161" s="26">
        <f t="shared" si="81"/>
        <v>-5000</v>
      </c>
      <c r="AE161" s="26">
        <f t="shared" si="82"/>
        <v>-5000</v>
      </c>
      <c r="AF161" s="26">
        <f t="shared" si="83"/>
        <v>-1000</v>
      </c>
      <c r="AG161" s="26">
        <f t="shared" si="84"/>
        <v>0</v>
      </c>
      <c r="AH161" s="26">
        <f t="shared" si="85"/>
        <v>0</v>
      </c>
      <c r="AI161" s="26">
        <f t="shared" si="86"/>
        <v>0</v>
      </c>
      <c r="AJ161" s="26">
        <f t="shared" si="87"/>
        <v>0</v>
      </c>
      <c r="AK161" s="26">
        <f t="shared" si="88"/>
        <v>0</v>
      </c>
      <c r="AL161" s="26">
        <f t="shared" si="89"/>
        <v>0</v>
      </c>
      <c r="AM161" s="26">
        <f t="shared" si="90"/>
        <v>0</v>
      </c>
    </row>
    <row r="162" spans="1:39" x14ac:dyDescent="0.3">
      <c r="A162" s="5">
        <f t="shared" si="99"/>
        <v>153</v>
      </c>
      <c r="B162">
        <v>258.69320553676442</v>
      </c>
      <c r="C162" s="6">
        <f t="shared" si="75"/>
        <v>152</v>
      </c>
      <c r="D162" s="7">
        <f t="shared" si="91"/>
        <v>8.6999999999999911E-2</v>
      </c>
      <c r="E162" s="8">
        <f t="shared" si="76"/>
        <v>2271084.7921135854</v>
      </c>
      <c r="F162" s="8">
        <f t="shared" si="92"/>
        <v>6973952.7242153278</v>
      </c>
      <c r="G162" s="8">
        <f t="shared" si="77"/>
        <v>1000</v>
      </c>
      <c r="H162" s="8">
        <f t="shared" si="102"/>
        <v>560667.81081683829</v>
      </c>
      <c r="I162" s="15">
        <f t="shared" si="93"/>
        <v>3.8655827775804652</v>
      </c>
      <c r="J162" s="15">
        <f t="shared" si="103"/>
        <v>26962.257125164724</v>
      </c>
      <c r="K162" s="19"/>
      <c r="L162" s="8">
        <f t="shared" si="78"/>
        <v>5000</v>
      </c>
      <c r="M162" s="8">
        <f t="shared" si="104"/>
        <v>765000</v>
      </c>
      <c r="N162" s="15">
        <f t="shared" si="94"/>
        <v>19.327913887902326</v>
      </c>
      <c r="O162" s="14">
        <f t="shared" si="105"/>
        <v>28341.826459628151</v>
      </c>
      <c r="P162" s="8">
        <f t="shared" si="95"/>
        <v>7331837.9376078937</v>
      </c>
      <c r="Q162" s="13">
        <f t="shared" si="100"/>
        <v>152</v>
      </c>
      <c r="R162" s="10">
        <v>258.69320553676442</v>
      </c>
      <c r="S162" s="12">
        <f t="shared" si="101"/>
        <v>8.6999999999999911E-2</v>
      </c>
      <c r="T162" s="11">
        <f t="shared" si="96"/>
        <v>2271084.7921135854</v>
      </c>
      <c r="U162" s="11">
        <f t="shared" si="72"/>
        <v>6973952.7242153278</v>
      </c>
      <c r="V162" s="11">
        <f t="shared" si="97"/>
        <v>1000</v>
      </c>
      <c r="W162" s="11">
        <f t="shared" si="98"/>
        <v>560667.81081683829</v>
      </c>
      <c r="X162" s="10">
        <f t="shared" si="79"/>
        <v>3.8655827775804652</v>
      </c>
      <c r="Y162" s="10">
        <f t="shared" si="73"/>
        <v>26962.257125164724</v>
      </c>
      <c r="AA162" s="11">
        <f t="shared" si="80"/>
        <v>5000</v>
      </c>
      <c r="AB162" s="11">
        <f t="shared" si="74"/>
        <v>765000</v>
      </c>
      <c r="AC162" s="24"/>
      <c r="AD162" s="26">
        <f t="shared" si="81"/>
        <v>-5000</v>
      </c>
      <c r="AE162" s="26">
        <f t="shared" si="82"/>
        <v>-5000</v>
      </c>
      <c r="AF162" s="26">
        <f t="shared" si="83"/>
        <v>-1000</v>
      </c>
      <c r="AG162" s="26">
        <f t="shared" si="84"/>
        <v>0</v>
      </c>
      <c r="AH162" s="26">
        <f t="shared" si="85"/>
        <v>0</v>
      </c>
      <c r="AI162" s="26">
        <f t="shared" si="86"/>
        <v>0</v>
      </c>
      <c r="AJ162" s="26">
        <f t="shared" si="87"/>
        <v>0</v>
      </c>
      <c r="AK162" s="26">
        <f t="shared" si="88"/>
        <v>0</v>
      </c>
      <c r="AL162" s="26">
        <f t="shared" si="89"/>
        <v>0</v>
      </c>
      <c r="AM162" s="26">
        <f t="shared" si="90"/>
        <v>0</v>
      </c>
    </row>
    <row r="163" spans="1:39" x14ac:dyDescent="0.3">
      <c r="A163" s="5">
        <f t="shared" si="99"/>
        <v>154</v>
      </c>
      <c r="B163">
        <v>222.4761567616174</v>
      </c>
      <c r="C163" s="6">
        <f t="shared" si="75"/>
        <v>153</v>
      </c>
      <c r="D163" s="7">
        <f t="shared" si="91"/>
        <v>-0.14000000000000001</v>
      </c>
      <c r="E163" s="8">
        <f t="shared" si="76"/>
        <v>2304535.852015005</v>
      </c>
      <c r="F163" s="8">
        <f t="shared" si="92"/>
        <v>5998459.3428251818</v>
      </c>
      <c r="G163" s="8">
        <f t="shared" si="77"/>
        <v>1000</v>
      </c>
      <c r="H163" s="8">
        <f t="shared" si="102"/>
        <v>561667.81081683829</v>
      </c>
      <c r="I163" s="15">
        <f t="shared" si="93"/>
        <v>4.4948636948610057</v>
      </c>
      <c r="J163" s="15">
        <f t="shared" si="103"/>
        <v>26966.751988859585</v>
      </c>
      <c r="K163" s="19"/>
      <c r="L163" s="8">
        <f t="shared" si="78"/>
        <v>5000</v>
      </c>
      <c r="M163" s="8">
        <f t="shared" si="104"/>
        <v>770000</v>
      </c>
      <c r="N163" s="15">
        <f t="shared" si="94"/>
        <v>22.474318474305029</v>
      </c>
      <c r="O163" s="14">
        <f t="shared" si="105"/>
        <v>28364.300778102457</v>
      </c>
      <c r="P163" s="8">
        <f t="shared" si="95"/>
        <v>6310380.6263427883</v>
      </c>
      <c r="Q163" s="13">
        <f t="shared" si="100"/>
        <v>153</v>
      </c>
      <c r="R163" s="10">
        <v>222.4761567616174</v>
      </c>
      <c r="S163" s="12">
        <f t="shared" si="101"/>
        <v>-0.14000000000000001</v>
      </c>
      <c r="T163" s="11">
        <f t="shared" si="96"/>
        <v>2304535.852015005</v>
      </c>
      <c r="U163" s="11">
        <f t="shared" si="72"/>
        <v>5998459.3428251818</v>
      </c>
      <c r="V163" s="11">
        <f t="shared" si="97"/>
        <v>1000</v>
      </c>
      <c r="W163" s="11">
        <f t="shared" si="98"/>
        <v>561667.81081683829</v>
      </c>
      <c r="X163" s="10">
        <f t="shared" si="79"/>
        <v>4.4948636948610057</v>
      </c>
      <c r="Y163" s="10">
        <f t="shared" si="73"/>
        <v>26966.751988859585</v>
      </c>
      <c r="AA163" s="11">
        <f t="shared" si="80"/>
        <v>5000</v>
      </c>
      <c r="AB163" s="11">
        <f t="shared" si="74"/>
        <v>770000</v>
      </c>
      <c r="AC163" s="24"/>
      <c r="AD163" s="26">
        <f t="shared" si="81"/>
        <v>-5000</v>
      </c>
      <c r="AE163" s="26">
        <f t="shared" si="82"/>
        <v>-5000</v>
      </c>
      <c r="AF163" s="26">
        <f t="shared" si="83"/>
        <v>-1000</v>
      </c>
      <c r="AG163" s="26">
        <f t="shared" si="84"/>
        <v>0</v>
      </c>
      <c r="AH163" s="26">
        <f t="shared" si="85"/>
        <v>0</v>
      </c>
      <c r="AI163" s="26">
        <f t="shared" si="86"/>
        <v>0</v>
      </c>
      <c r="AJ163" s="26">
        <f t="shared" si="87"/>
        <v>0</v>
      </c>
      <c r="AK163" s="26">
        <f t="shared" si="88"/>
        <v>0</v>
      </c>
      <c r="AL163" s="26">
        <f t="shared" si="89"/>
        <v>0</v>
      </c>
      <c r="AM163" s="26">
        <f t="shared" si="90"/>
        <v>0</v>
      </c>
    </row>
    <row r="164" spans="1:39" x14ac:dyDescent="0.3">
      <c r="A164" s="5">
        <f t="shared" si="99"/>
        <v>155</v>
      </c>
      <c r="B164">
        <v>197.78130336107787</v>
      </c>
      <c r="C164" s="6">
        <f t="shared" si="75"/>
        <v>154</v>
      </c>
      <c r="D164" s="7">
        <f t="shared" si="91"/>
        <v>-0.11099999999999999</v>
      </c>
      <c r="E164" s="8">
        <f t="shared" si="76"/>
        <v>2338405.0501651932</v>
      </c>
      <c r="F164" s="8">
        <f t="shared" si="92"/>
        <v>5333519.3557715863</v>
      </c>
      <c r="G164" s="8">
        <f t="shared" si="77"/>
        <v>1000</v>
      </c>
      <c r="H164" s="8">
        <f t="shared" si="102"/>
        <v>562667.81081683829</v>
      </c>
      <c r="I164" s="15">
        <f t="shared" si="93"/>
        <v>5.0560896455129427</v>
      </c>
      <c r="J164" s="15">
        <f t="shared" si="103"/>
        <v>26971.808078505099</v>
      </c>
      <c r="K164" s="19"/>
      <c r="L164" s="8">
        <f t="shared" si="78"/>
        <v>5000</v>
      </c>
      <c r="M164" s="8">
        <f t="shared" si="104"/>
        <v>775000</v>
      </c>
      <c r="N164" s="15">
        <f t="shared" si="94"/>
        <v>25.280448227564712</v>
      </c>
      <c r="O164" s="14">
        <f t="shared" si="105"/>
        <v>28389.581226330021</v>
      </c>
      <c r="P164" s="8">
        <f t="shared" si="95"/>
        <v>5614928.3768187389</v>
      </c>
      <c r="Q164" s="13">
        <f t="shared" si="100"/>
        <v>154</v>
      </c>
      <c r="R164" s="10">
        <v>197.78130336107787</v>
      </c>
      <c r="S164" s="12">
        <f t="shared" si="101"/>
        <v>-0.11099999999999999</v>
      </c>
      <c r="T164" s="11">
        <f t="shared" si="96"/>
        <v>2338405.0501651932</v>
      </c>
      <c r="U164" s="11">
        <f t="shared" si="72"/>
        <v>5333519.3557715863</v>
      </c>
      <c r="V164" s="11">
        <f t="shared" si="97"/>
        <v>1000</v>
      </c>
      <c r="W164" s="11">
        <f t="shared" si="98"/>
        <v>562667.81081683829</v>
      </c>
      <c r="X164" s="10">
        <f t="shared" si="79"/>
        <v>5.0560896455129427</v>
      </c>
      <c r="Y164" s="10">
        <f t="shared" si="73"/>
        <v>26971.808078505099</v>
      </c>
      <c r="AA164" s="11">
        <f t="shared" si="80"/>
        <v>5000</v>
      </c>
      <c r="AB164" s="11">
        <f t="shared" si="74"/>
        <v>775000</v>
      </c>
      <c r="AC164" s="24"/>
      <c r="AD164" s="26">
        <f t="shared" si="81"/>
        <v>-5000</v>
      </c>
      <c r="AE164" s="26">
        <f t="shared" si="82"/>
        <v>-5000</v>
      </c>
      <c r="AF164" s="26">
        <f t="shared" si="83"/>
        <v>-1000</v>
      </c>
      <c r="AG164" s="26">
        <f t="shared" si="84"/>
        <v>0</v>
      </c>
      <c r="AH164" s="26">
        <f t="shared" si="85"/>
        <v>0</v>
      </c>
      <c r="AI164" s="26">
        <f t="shared" si="86"/>
        <v>0</v>
      </c>
      <c r="AJ164" s="26">
        <f t="shared" si="87"/>
        <v>0</v>
      </c>
      <c r="AK164" s="26">
        <f t="shared" si="88"/>
        <v>0</v>
      </c>
      <c r="AL164" s="26">
        <f t="shared" si="89"/>
        <v>0</v>
      </c>
      <c r="AM164" s="26">
        <f t="shared" si="90"/>
        <v>0</v>
      </c>
    </row>
    <row r="165" spans="1:39" x14ac:dyDescent="0.3">
      <c r="A165" s="5">
        <f t="shared" si="99"/>
        <v>156</v>
      </c>
      <c r="B165">
        <v>205.49477419215989</v>
      </c>
      <c r="C165" s="6">
        <f t="shared" si="75"/>
        <v>155</v>
      </c>
      <c r="D165" s="7">
        <f t="shared" si="91"/>
        <v>3.8999999999999917E-2</v>
      </c>
      <c r="E165" s="8">
        <f t="shared" si="76"/>
        <v>2372697.6132922573</v>
      </c>
      <c r="F165" s="8">
        <f t="shared" si="92"/>
        <v>5542565.6106466781</v>
      </c>
      <c r="G165" s="8">
        <f t="shared" si="77"/>
        <v>1000</v>
      </c>
      <c r="H165" s="8">
        <f t="shared" si="102"/>
        <v>563667.81081683829</v>
      </c>
      <c r="I165" s="15">
        <f t="shared" si="93"/>
        <v>4.8663037974138046</v>
      </c>
      <c r="J165" s="15">
        <f t="shared" si="103"/>
        <v>26976.674382302514</v>
      </c>
      <c r="K165" s="19"/>
      <c r="L165" s="8">
        <f t="shared" si="78"/>
        <v>5000</v>
      </c>
      <c r="M165" s="8">
        <f t="shared" si="104"/>
        <v>780000</v>
      </c>
      <c r="N165" s="15">
        <f t="shared" si="94"/>
        <v>24.331518987069025</v>
      </c>
      <c r="O165" s="14">
        <f t="shared" si="105"/>
        <v>28413.912745317091</v>
      </c>
      <c r="P165" s="8">
        <f t="shared" si="95"/>
        <v>5838910.5835146699</v>
      </c>
      <c r="Q165" s="13">
        <f t="shared" si="100"/>
        <v>155</v>
      </c>
      <c r="R165" s="10">
        <v>205.49477419215989</v>
      </c>
      <c r="S165" s="12">
        <f t="shared" si="101"/>
        <v>3.8999999999999917E-2</v>
      </c>
      <c r="T165" s="11">
        <f t="shared" si="96"/>
        <v>2372697.6132922573</v>
      </c>
      <c r="U165" s="11">
        <f t="shared" si="72"/>
        <v>5542565.6106466781</v>
      </c>
      <c r="V165" s="11">
        <f t="shared" si="97"/>
        <v>1000</v>
      </c>
      <c r="W165" s="11">
        <f t="shared" si="98"/>
        <v>563667.81081683829</v>
      </c>
      <c r="X165" s="10">
        <f t="shared" si="79"/>
        <v>4.8663037974138046</v>
      </c>
      <c r="Y165" s="10">
        <f t="shared" si="73"/>
        <v>26976.674382302514</v>
      </c>
      <c r="AA165" s="11">
        <f t="shared" si="80"/>
        <v>5000</v>
      </c>
      <c r="AB165" s="11">
        <f t="shared" si="74"/>
        <v>780000</v>
      </c>
      <c r="AC165" s="24"/>
      <c r="AD165" s="26">
        <f t="shared" si="81"/>
        <v>-5000</v>
      </c>
      <c r="AE165" s="26">
        <f t="shared" si="82"/>
        <v>-5000</v>
      </c>
      <c r="AF165" s="26">
        <f t="shared" si="83"/>
        <v>-1000</v>
      </c>
      <c r="AG165" s="26">
        <f t="shared" si="84"/>
        <v>0</v>
      </c>
      <c r="AH165" s="26">
        <f t="shared" si="85"/>
        <v>0</v>
      </c>
      <c r="AI165" s="26">
        <f t="shared" si="86"/>
        <v>0</v>
      </c>
      <c r="AJ165" s="26">
        <f t="shared" si="87"/>
        <v>0</v>
      </c>
      <c r="AK165" s="26">
        <f t="shared" si="88"/>
        <v>0</v>
      </c>
      <c r="AL165" s="26">
        <f t="shared" si="89"/>
        <v>0</v>
      </c>
      <c r="AM165" s="26">
        <f t="shared" si="90"/>
        <v>0</v>
      </c>
    </row>
    <row r="166" spans="1:39" x14ac:dyDescent="0.3">
      <c r="A166" s="5">
        <f t="shared" si="99"/>
        <v>157</v>
      </c>
      <c r="B166">
        <v>210.63214354696387</v>
      </c>
      <c r="C166" s="6">
        <f t="shared" si="75"/>
        <v>156</v>
      </c>
      <c r="D166" s="7">
        <f t="shared" si="91"/>
        <v>2.4999999999999915E-2</v>
      </c>
      <c r="E166" s="8">
        <f t="shared" si="76"/>
        <v>2407418.8334584106</v>
      </c>
      <c r="F166" s="8">
        <f t="shared" si="92"/>
        <v>5682154.7509128442</v>
      </c>
      <c r="G166" s="8">
        <f t="shared" si="77"/>
        <v>1000</v>
      </c>
      <c r="H166" s="8">
        <f t="shared" si="102"/>
        <v>564667.81081683829</v>
      </c>
      <c r="I166" s="15">
        <f t="shared" si="93"/>
        <v>4.7476134608915173</v>
      </c>
      <c r="J166" s="15">
        <f t="shared" si="103"/>
        <v>26981.421995763405</v>
      </c>
      <c r="K166" s="19"/>
      <c r="L166" s="8">
        <f t="shared" si="78"/>
        <v>5000</v>
      </c>
      <c r="M166" s="8">
        <f t="shared" si="104"/>
        <v>785000</v>
      </c>
      <c r="N166" s="15">
        <f t="shared" si="94"/>
        <v>23.738067304457587</v>
      </c>
      <c r="O166" s="14">
        <f t="shared" si="105"/>
        <v>28437.650812621549</v>
      </c>
      <c r="P166" s="8">
        <f t="shared" si="95"/>
        <v>5989883.3481025361</v>
      </c>
      <c r="Q166" s="13">
        <f t="shared" si="100"/>
        <v>156</v>
      </c>
      <c r="R166" s="10">
        <v>210.63214354696387</v>
      </c>
      <c r="S166" s="12">
        <f t="shared" si="101"/>
        <v>2.4999999999999915E-2</v>
      </c>
      <c r="T166" s="11">
        <f t="shared" si="96"/>
        <v>2407418.8334584106</v>
      </c>
      <c r="U166" s="11">
        <f t="shared" si="72"/>
        <v>5682154.7509128442</v>
      </c>
      <c r="V166" s="11">
        <f t="shared" si="97"/>
        <v>1000</v>
      </c>
      <c r="W166" s="11">
        <f t="shared" si="98"/>
        <v>564667.81081683829</v>
      </c>
      <c r="X166" s="10">
        <f t="shared" si="79"/>
        <v>4.7476134608915173</v>
      </c>
      <c r="Y166" s="10">
        <f t="shared" si="73"/>
        <v>26981.421995763405</v>
      </c>
      <c r="AA166" s="11">
        <f t="shared" si="80"/>
        <v>5000</v>
      </c>
      <c r="AB166" s="11">
        <f t="shared" si="74"/>
        <v>785000</v>
      </c>
      <c r="AC166" s="24"/>
      <c r="AD166" s="26">
        <f t="shared" si="81"/>
        <v>-5000</v>
      </c>
      <c r="AE166" s="26">
        <f t="shared" si="82"/>
        <v>-5000</v>
      </c>
      <c r="AF166" s="26">
        <f t="shared" si="83"/>
        <v>-1000</v>
      </c>
      <c r="AG166" s="26">
        <f t="shared" si="84"/>
        <v>0</v>
      </c>
      <c r="AH166" s="26">
        <f t="shared" si="85"/>
        <v>0</v>
      </c>
      <c r="AI166" s="26">
        <f t="shared" si="86"/>
        <v>0</v>
      </c>
      <c r="AJ166" s="26">
        <f t="shared" si="87"/>
        <v>0</v>
      </c>
      <c r="AK166" s="26">
        <f t="shared" si="88"/>
        <v>0</v>
      </c>
      <c r="AL166" s="26">
        <f t="shared" si="89"/>
        <v>0</v>
      </c>
      <c r="AM166" s="26">
        <f t="shared" si="90"/>
        <v>0</v>
      </c>
    </row>
    <row r="167" spans="1:39" x14ac:dyDescent="0.3">
      <c r="A167" s="5">
        <f t="shared" si="99"/>
        <v>158</v>
      </c>
      <c r="B167">
        <v>208.31518996794728</v>
      </c>
      <c r="C167" s="6">
        <f t="shared" si="75"/>
        <v>157</v>
      </c>
      <c r="D167" s="7">
        <f t="shared" si="91"/>
        <v>-1.0999999999999979E-2</v>
      </c>
      <c r="E167" s="8">
        <f t="shared" si="76"/>
        <v>2442574.0688766399</v>
      </c>
      <c r="F167" s="8">
        <f t="shared" si="92"/>
        <v>5620640.0486528026</v>
      </c>
      <c r="G167" s="8">
        <f t="shared" si="77"/>
        <v>1000</v>
      </c>
      <c r="H167" s="8">
        <f t="shared" si="102"/>
        <v>565667.81081683829</v>
      </c>
      <c r="I167" s="15">
        <f t="shared" si="93"/>
        <v>4.8004180595465291</v>
      </c>
      <c r="J167" s="15">
        <f t="shared" si="103"/>
        <v>26986.22241382295</v>
      </c>
      <c r="K167" s="19"/>
      <c r="L167" s="8">
        <f t="shared" si="78"/>
        <v>5000</v>
      </c>
      <c r="M167" s="8">
        <f t="shared" si="104"/>
        <v>790000</v>
      </c>
      <c r="N167" s="15">
        <f t="shared" si="94"/>
        <v>24.002090297732643</v>
      </c>
      <c r="O167" s="14">
        <f t="shared" si="105"/>
        <v>28461.652902919282</v>
      </c>
      <c r="P167" s="8">
        <f t="shared" si="95"/>
        <v>5928994.6312734084</v>
      </c>
      <c r="Q167" s="13">
        <f t="shared" si="100"/>
        <v>157</v>
      </c>
      <c r="R167" s="10">
        <v>208.31518996794728</v>
      </c>
      <c r="S167" s="12">
        <f t="shared" si="101"/>
        <v>-1.0999999999999979E-2</v>
      </c>
      <c r="T167" s="11">
        <f t="shared" si="96"/>
        <v>2442574.0688766399</v>
      </c>
      <c r="U167" s="11">
        <f t="shared" si="72"/>
        <v>5620640.0486528026</v>
      </c>
      <c r="V167" s="11">
        <f t="shared" si="97"/>
        <v>1000</v>
      </c>
      <c r="W167" s="11">
        <f t="shared" si="98"/>
        <v>565667.81081683829</v>
      </c>
      <c r="X167" s="10">
        <f t="shared" si="79"/>
        <v>4.8004180595465291</v>
      </c>
      <c r="Y167" s="10">
        <f t="shared" si="73"/>
        <v>26986.22241382295</v>
      </c>
      <c r="AA167" s="11">
        <f t="shared" si="80"/>
        <v>5000</v>
      </c>
      <c r="AB167" s="11">
        <f t="shared" si="74"/>
        <v>790000</v>
      </c>
      <c r="AC167" s="24"/>
      <c r="AD167" s="26">
        <f t="shared" si="81"/>
        <v>-5000</v>
      </c>
      <c r="AE167" s="26">
        <f t="shared" si="82"/>
        <v>-5000</v>
      </c>
      <c r="AF167" s="26">
        <f t="shared" si="83"/>
        <v>-1000</v>
      </c>
      <c r="AG167" s="26">
        <f t="shared" si="84"/>
        <v>0</v>
      </c>
      <c r="AH167" s="26">
        <f t="shared" si="85"/>
        <v>0</v>
      </c>
      <c r="AI167" s="26">
        <f t="shared" si="86"/>
        <v>0</v>
      </c>
      <c r="AJ167" s="26">
        <f t="shared" si="87"/>
        <v>0</v>
      </c>
      <c r="AK167" s="26">
        <f t="shared" si="88"/>
        <v>0</v>
      </c>
      <c r="AL167" s="26">
        <f t="shared" si="89"/>
        <v>0</v>
      </c>
      <c r="AM167" s="26">
        <f t="shared" si="90"/>
        <v>0</v>
      </c>
    </row>
    <row r="168" spans="1:39" x14ac:dyDescent="0.3">
      <c r="A168" s="5">
        <f t="shared" si="99"/>
        <v>159</v>
      </c>
      <c r="B168">
        <v>179.15106337243466</v>
      </c>
      <c r="C168" s="6">
        <f t="shared" si="75"/>
        <v>158</v>
      </c>
      <c r="D168" s="7">
        <f t="shared" si="91"/>
        <v>-0.13999999999999999</v>
      </c>
      <c r="E168" s="8">
        <f t="shared" si="76"/>
        <v>2478168.744737599</v>
      </c>
      <c r="F168" s="8">
        <f t="shared" si="92"/>
        <v>4834610.4418414105</v>
      </c>
      <c r="G168" s="8">
        <f t="shared" si="77"/>
        <v>1000</v>
      </c>
      <c r="H168" s="8">
        <f t="shared" si="102"/>
        <v>566667.81081683829</v>
      </c>
      <c r="I168" s="15">
        <f t="shared" si="93"/>
        <v>5.5818814645889869</v>
      </c>
      <c r="J168" s="15">
        <f t="shared" si="103"/>
        <v>26991.80429528754</v>
      </c>
      <c r="K168" s="19"/>
      <c r="L168" s="8">
        <f t="shared" si="78"/>
        <v>5000</v>
      </c>
      <c r="M168" s="8">
        <f t="shared" si="104"/>
        <v>795000</v>
      </c>
      <c r="N168" s="15">
        <f t="shared" si="94"/>
        <v>27.909407322944933</v>
      </c>
      <c r="O168" s="14">
        <f t="shared" si="105"/>
        <v>28489.562310242229</v>
      </c>
      <c r="P168" s="8">
        <f t="shared" si="95"/>
        <v>5103935.3828951316</v>
      </c>
      <c r="Q168" s="13">
        <f t="shared" si="100"/>
        <v>158</v>
      </c>
      <c r="R168" s="10">
        <v>179.15106337243466</v>
      </c>
      <c r="S168" s="12">
        <f t="shared" si="101"/>
        <v>-0.13999999999999999</v>
      </c>
      <c r="T168" s="11">
        <f t="shared" si="96"/>
        <v>2478168.744737599</v>
      </c>
      <c r="U168" s="11">
        <f t="shared" si="72"/>
        <v>4834610.4418414105</v>
      </c>
      <c r="V168" s="11">
        <f t="shared" si="97"/>
        <v>1000</v>
      </c>
      <c r="W168" s="11">
        <f t="shared" si="98"/>
        <v>566667.81081683829</v>
      </c>
      <c r="X168" s="10">
        <f t="shared" si="79"/>
        <v>5.5818814645889869</v>
      </c>
      <c r="Y168" s="10">
        <f t="shared" si="73"/>
        <v>26991.80429528754</v>
      </c>
      <c r="AA168" s="11">
        <f t="shared" si="80"/>
        <v>5000</v>
      </c>
      <c r="AB168" s="11">
        <f t="shared" si="74"/>
        <v>795000</v>
      </c>
      <c r="AC168" s="24"/>
      <c r="AD168" s="26">
        <f t="shared" si="81"/>
        <v>-5000</v>
      </c>
      <c r="AE168" s="26">
        <f t="shared" si="82"/>
        <v>-5000</v>
      </c>
      <c r="AF168" s="26">
        <f t="shared" si="83"/>
        <v>-1000</v>
      </c>
      <c r="AG168" s="26">
        <f t="shared" si="84"/>
        <v>0</v>
      </c>
      <c r="AH168" s="26">
        <f t="shared" si="85"/>
        <v>0</v>
      </c>
      <c r="AI168" s="26">
        <f t="shared" si="86"/>
        <v>0</v>
      </c>
      <c r="AJ168" s="26">
        <f t="shared" si="87"/>
        <v>0</v>
      </c>
      <c r="AK168" s="26">
        <f t="shared" si="88"/>
        <v>0</v>
      </c>
      <c r="AL168" s="26">
        <f t="shared" si="89"/>
        <v>0</v>
      </c>
      <c r="AM168" s="26">
        <f t="shared" si="90"/>
        <v>0</v>
      </c>
    </row>
    <row r="169" spans="1:39" x14ac:dyDescent="0.3">
      <c r="A169" s="5">
        <f t="shared" si="99"/>
        <v>160</v>
      </c>
      <c r="B169">
        <v>166.78963999973669</v>
      </c>
      <c r="C169" s="6">
        <f t="shared" si="75"/>
        <v>159</v>
      </c>
      <c r="D169" s="7">
        <f t="shared" si="91"/>
        <v>-6.8999999999999881E-2</v>
      </c>
      <c r="E169" s="8">
        <f t="shared" si="76"/>
        <v>2514208.3540468183</v>
      </c>
      <c r="F169" s="8">
        <f t="shared" si="92"/>
        <v>4501953.3213543538</v>
      </c>
      <c r="G169" s="8">
        <f t="shared" si="77"/>
        <v>1000</v>
      </c>
      <c r="H169" s="8">
        <f t="shared" si="102"/>
        <v>567667.81081683829</v>
      </c>
      <c r="I169" s="15">
        <f t="shared" si="93"/>
        <v>5.9955762240483201</v>
      </c>
      <c r="J169" s="15">
        <f t="shared" si="103"/>
        <v>26997.79987151159</v>
      </c>
      <c r="K169" s="19"/>
      <c r="L169" s="8">
        <f t="shared" si="78"/>
        <v>5000</v>
      </c>
      <c r="M169" s="8">
        <f t="shared" si="104"/>
        <v>800000</v>
      </c>
      <c r="N169" s="15">
        <f t="shared" si="94"/>
        <v>29.977881120241602</v>
      </c>
      <c r="O169" s="14">
        <f t="shared" si="105"/>
        <v>28519.54019136247</v>
      </c>
      <c r="P169" s="8">
        <f t="shared" si="95"/>
        <v>4756763.8414753685</v>
      </c>
      <c r="Q169" s="13">
        <f t="shared" si="100"/>
        <v>159</v>
      </c>
      <c r="R169" s="10">
        <v>166.78963999973669</v>
      </c>
      <c r="S169" s="12">
        <f t="shared" si="101"/>
        <v>-6.8999999999999881E-2</v>
      </c>
      <c r="T169" s="11">
        <f t="shared" si="96"/>
        <v>2514208.3540468183</v>
      </c>
      <c r="U169" s="11">
        <f t="shared" si="72"/>
        <v>4501953.3213543538</v>
      </c>
      <c r="V169" s="11">
        <f t="shared" si="97"/>
        <v>1000</v>
      </c>
      <c r="W169" s="11">
        <f t="shared" si="98"/>
        <v>567667.81081683829</v>
      </c>
      <c r="X169" s="10">
        <f t="shared" si="79"/>
        <v>5.9955762240483201</v>
      </c>
      <c r="Y169" s="10">
        <f t="shared" si="73"/>
        <v>26997.79987151159</v>
      </c>
      <c r="AA169" s="11">
        <f t="shared" si="80"/>
        <v>5000</v>
      </c>
      <c r="AB169" s="11">
        <f t="shared" si="74"/>
        <v>800000</v>
      </c>
      <c r="AC169" s="24"/>
      <c r="AD169" s="26">
        <f t="shared" si="81"/>
        <v>-5000</v>
      </c>
      <c r="AE169" s="26">
        <f t="shared" si="82"/>
        <v>-5000</v>
      </c>
      <c r="AF169" s="26">
        <f t="shared" si="83"/>
        <v>-1000</v>
      </c>
      <c r="AG169" s="26">
        <f t="shared" si="84"/>
        <v>0</v>
      </c>
      <c r="AH169" s="26">
        <f t="shared" si="85"/>
        <v>0</v>
      </c>
      <c r="AI169" s="26">
        <f t="shared" si="86"/>
        <v>0</v>
      </c>
      <c r="AJ169" s="26">
        <f t="shared" si="87"/>
        <v>0</v>
      </c>
      <c r="AK169" s="26">
        <f t="shared" si="88"/>
        <v>0</v>
      </c>
      <c r="AL169" s="26">
        <f t="shared" si="89"/>
        <v>0</v>
      </c>
      <c r="AM169" s="26">
        <f t="shared" si="90"/>
        <v>0</v>
      </c>
    </row>
    <row r="170" spans="1:39" x14ac:dyDescent="0.3">
      <c r="A170" s="5">
        <f t="shared" si="99"/>
        <v>161</v>
      </c>
      <c r="B170">
        <v>172.29369811972799</v>
      </c>
      <c r="C170" s="6">
        <f t="shared" si="75"/>
        <v>160</v>
      </c>
      <c r="D170" s="7">
        <f t="shared" si="91"/>
        <v>3.2999999999999932E-2</v>
      </c>
      <c r="E170" s="8">
        <f t="shared" si="76"/>
        <v>2550698.4584724042</v>
      </c>
      <c r="F170" s="8">
        <f t="shared" si="92"/>
        <v>4651550.7809590474</v>
      </c>
      <c r="G170" s="8">
        <f t="shared" si="77"/>
        <v>1000</v>
      </c>
      <c r="H170" s="8">
        <f t="shared" si="102"/>
        <v>568667.81081683829</v>
      </c>
      <c r="I170" s="15">
        <f t="shared" si="93"/>
        <v>5.8040428112762061</v>
      </c>
      <c r="J170" s="15">
        <f t="shared" si="103"/>
        <v>27003.603914322866</v>
      </c>
      <c r="K170" s="19"/>
      <c r="L170" s="8">
        <f t="shared" si="78"/>
        <v>5000</v>
      </c>
      <c r="M170" s="8">
        <f t="shared" si="104"/>
        <v>805000</v>
      </c>
      <c r="N170" s="15">
        <f t="shared" si="94"/>
        <v>29.020214056381029</v>
      </c>
      <c r="O170" s="14">
        <f t="shared" si="105"/>
        <v>28548.560405418852</v>
      </c>
      <c r="P170" s="8">
        <f t="shared" si="95"/>
        <v>4918737.0482440554</v>
      </c>
      <c r="Q170" s="13">
        <f t="shared" si="100"/>
        <v>160</v>
      </c>
      <c r="R170" s="10">
        <v>172.29369811972799</v>
      </c>
      <c r="S170" s="12">
        <f t="shared" si="101"/>
        <v>3.2999999999999932E-2</v>
      </c>
      <c r="T170" s="11">
        <f t="shared" si="96"/>
        <v>2550698.4584724042</v>
      </c>
      <c r="U170" s="11">
        <f t="shared" si="72"/>
        <v>4651550.7809590474</v>
      </c>
      <c r="V170" s="11">
        <f t="shared" si="97"/>
        <v>1000</v>
      </c>
      <c r="W170" s="11">
        <f t="shared" si="98"/>
        <v>568667.81081683829</v>
      </c>
      <c r="X170" s="10">
        <f t="shared" si="79"/>
        <v>5.8040428112762061</v>
      </c>
      <c r="Y170" s="10">
        <f t="shared" si="73"/>
        <v>27003.603914322866</v>
      </c>
      <c r="AA170" s="11">
        <f t="shared" si="80"/>
        <v>5000</v>
      </c>
      <c r="AB170" s="11">
        <f t="shared" si="74"/>
        <v>805000</v>
      </c>
      <c r="AC170" s="24"/>
      <c r="AD170" s="26">
        <f t="shared" si="81"/>
        <v>-5000</v>
      </c>
      <c r="AE170" s="26">
        <f t="shared" si="82"/>
        <v>-5000</v>
      </c>
      <c r="AF170" s="26">
        <f t="shared" si="83"/>
        <v>-1000</v>
      </c>
      <c r="AG170" s="26">
        <f t="shared" si="84"/>
        <v>0</v>
      </c>
      <c r="AH170" s="26">
        <f t="shared" si="85"/>
        <v>0</v>
      </c>
      <c r="AI170" s="26">
        <f t="shared" si="86"/>
        <v>0</v>
      </c>
      <c r="AJ170" s="26">
        <f t="shared" si="87"/>
        <v>0</v>
      </c>
      <c r="AK170" s="26">
        <f t="shared" si="88"/>
        <v>0</v>
      </c>
      <c r="AL170" s="26">
        <f t="shared" si="89"/>
        <v>0</v>
      </c>
      <c r="AM170" s="26">
        <f t="shared" si="90"/>
        <v>0</v>
      </c>
    </row>
    <row r="171" spans="1:39" x14ac:dyDescent="0.3">
      <c r="A171" s="5">
        <f t="shared" si="99"/>
        <v>162</v>
      </c>
      <c r="B171">
        <v>175.05039728964366</v>
      </c>
      <c r="C171" s="6">
        <f t="shared" si="75"/>
        <v>161</v>
      </c>
      <c r="D171" s="7">
        <f t="shared" si="91"/>
        <v>1.6000000000000087E-2</v>
      </c>
      <c r="E171" s="8">
        <f t="shared" si="76"/>
        <v>2587644.6892033094</v>
      </c>
      <c r="F171" s="8">
        <f t="shared" si="92"/>
        <v>4726991.5934543926</v>
      </c>
      <c r="G171" s="8">
        <f t="shared" si="77"/>
        <v>1000</v>
      </c>
      <c r="H171" s="8">
        <f t="shared" si="102"/>
        <v>569667.81081683829</v>
      </c>
      <c r="I171" s="15">
        <f t="shared" si="93"/>
        <v>5.7126405622797298</v>
      </c>
      <c r="J171" s="15">
        <f t="shared" si="103"/>
        <v>27009.316554885147</v>
      </c>
      <c r="K171" s="19"/>
      <c r="L171" s="8">
        <f t="shared" si="78"/>
        <v>5000</v>
      </c>
      <c r="M171" s="8">
        <f t="shared" si="104"/>
        <v>810000</v>
      </c>
      <c r="N171" s="15">
        <f t="shared" si="94"/>
        <v>28.56320281139865</v>
      </c>
      <c r="O171" s="14">
        <f t="shared" si="105"/>
        <v>28577.123608230249</v>
      </c>
      <c r="P171" s="8">
        <f t="shared" si="95"/>
        <v>5002436.8410159601</v>
      </c>
      <c r="Q171" s="13">
        <f t="shared" si="100"/>
        <v>161</v>
      </c>
      <c r="R171" s="10">
        <v>175.05039728964366</v>
      </c>
      <c r="S171" s="12">
        <f t="shared" si="101"/>
        <v>1.6000000000000087E-2</v>
      </c>
      <c r="T171" s="11">
        <f t="shared" si="96"/>
        <v>2587644.6892033094</v>
      </c>
      <c r="U171" s="11">
        <f t="shared" si="72"/>
        <v>4726991.5934543926</v>
      </c>
      <c r="V171" s="11">
        <f t="shared" si="97"/>
        <v>1000</v>
      </c>
      <c r="W171" s="11">
        <f t="shared" si="98"/>
        <v>569667.81081683829</v>
      </c>
      <c r="X171" s="10">
        <f t="shared" si="79"/>
        <v>5.7126405622797298</v>
      </c>
      <c r="Y171" s="10">
        <f t="shared" si="73"/>
        <v>27009.316554885147</v>
      </c>
      <c r="AA171" s="11">
        <f t="shared" si="80"/>
        <v>5000</v>
      </c>
      <c r="AB171" s="11">
        <f t="shared" si="74"/>
        <v>810000</v>
      </c>
      <c r="AC171" s="24"/>
      <c r="AD171" s="26">
        <f t="shared" si="81"/>
        <v>-5000</v>
      </c>
      <c r="AE171" s="26">
        <f t="shared" si="82"/>
        <v>-5000</v>
      </c>
      <c r="AF171" s="26">
        <f t="shared" si="83"/>
        <v>-1000</v>
      </c>
      <c r="AG171" s="26">
        <f t="shared" si="84"/>
        <v>0</v>
      </c>
      <c r="AH171" s="26">
        <f t="shared" si="85"/>
        <v>0</v>
      </c>
      <c r="AI171" s="26">
        <f t="shared" si="86"/>
        <v>0</v>
      </c>
      <c r="AJ171" s="26">
        <f t="shared" si="87"/>
        <v>0</v>
      </c>
      <c r="AK171" s="26">
        <f t="shared" si="88"/>
        <v>0</v>
      </c>
      <c r="AL171" s="26">
        <f t="shared" si="89"/>
        <v>0</v>
      </c>
      <c r="AM171" s="26">
        <f t="shared" si="90"/>
        <v>0</v>
      </c>
    </row>
    <row r="172" spans="1:39" x14ac:dyDescent="0.3">
      <c r="A172" s="5">
        <f t="shared" si="99"/>
        <v>163</v>
      </c>
      <c r="B172">
        <v>182.92766516767762</v>
      </c>
      <c r="C172" s="6">
        <f t="shared" si="75"/>
        <v>162</v>
      </c>
      <c r="D172" s="7">
        <f t="shared" si="91"/>
        <v>4.4999999999999984E-2</v>
      </c>
      <c r="E172" s="8">
        <f t="shared" si="76"/>
        <v>2625052.7478183503</v>
      </c>
      <c r="F172" s="8">
        <f t="shared" si="92"/>
        <v>4940751.21515984</v>
      </c>
      <c r="G172" s="8">
        <f t="shared" si="77"/>
        <v>1000</v>
      </c>
      <c r="H172" s="8">
        <f t="shared" si="102"/>
        <v>570667.81081683829</v>
      </c>
      <c r="I172" s="15">
        <f t="shared" si="93"/>
        <v>5.4666416863920855</v>
      </c>
      <c r="J172" s="15">
        <f t="shared" si="103"/>
        <v>27014.783196571538</v>
      </c>
      <c r="K172" s="19"/>
      <c r="L172" s="8">
        <f t="shared" si="78"/>
        <v>5000</v>
      </c>
      <c r="M172" s="8">
        <f t="shared" si="104"/>
        <v>815000</v>
      </c>
      <c r="N172" s="15">
        <f t="shared" si="94"/>
        <v>27.333208431960429</v>
      </c>
      <c r="O172" s="14">
        <f t="shared" si="105"/>
        <v>28604.456816662208</v>
      </c>
      <c r="P172" s="8">
        <f t="shared" si="95"/>
        <v>5232546.4988616779</v>
      </c>
      <c r="Q172" s="13">
        <f t="shared" si="100"/>
        <v>162</v>
      </c>
      <c r="R172" s="10">
        <v>182.92766516767762</v>
      </c>
      <c r="S172" s="12">
        <f t="shared" si="101"/>
        <v>4.4999999999999984E-2</v>
      </c>
      <c r="T172" s="11">
        <f t="shared" si="96"/>
        <v>2625052.7478183503</v>
      </c>
      <c r="U172" s="11">
        <f t="shared" si="72"/>
        <v>4940751.21515984</v>
      </c>
      <c r="V172" s="11">
        <f t="shared" si="97"/>
        <v>1000</v>
      </c>
      <c r="W172" s="11">
        <f t="shared" si="98"/>
        <v>570667.81081683829</v>
      </c>
      <c r="X172" s="10">
        <f t="shared" si="79"/>
        <v>5.4666416863920855</v>
      </c>
      <c r="Y172" s="10">
        <f t="shared" si="73"/>
        <v>27014.783196571538</v>
      </c>
      <c r="AA172" s="11">
        <f t="shared" si="80"/>
        <v>5000</v>
      </c>
      <c r="AB172" s="11">
        <f t="shared" si="74"/>
        <v>815000</v>
      </c>
      <c r="AC172" s="24"/>
      <c r="AD172" s="26">
        <f t="shared" si="81"/>
        <v>-5000</v>
      </c>
      <c r="AE172" s="26">
        <f t="shared" si="82"/>
        <v>-5000</v>
      </c>
      <c r="AF172" s="26">
        <f t="shared" si="83"/>
        <v>-1000</v>
      </c>
      <c r="AG172" s="26">
        <f t="shared" si="84"/>
        <v>0</v>
      </c>
      <c r="AH172" s="26">
        <f t="shared" si="85"/>
        <v>0</v>
      </c>
      <c r="AI172" s="26">
        <f t="shared" si="86"/>
        <v>0</v>
      </c>
      <c r="AJ172" s="26">
        <f t="shared" si="87"/>
        <v>0</v>
      </c>
      <c r="AK172" s="26">
        <f t="shared" si="88"/>
        <v>0</v>
      </c>
      <c r="AL172" s="26">
        <f t="shared" si="89"/>
        <v>0</v>
      </c>
      <c r="AM172" s="26">
        <f t="shared" si="90"/>
        <v>0</v>
      </c>
    </row>
    <row r="173" spans="1:39" x14ac:dyDescent="0.3">
      <c r="A173" s="5">
        <f t="shared" si="99"/>
        <v>164</v>
      </c>
      <c r="B173">
        <v>206.89118930464338</v>
      </c>
      <c r="C173" s="6">
        <f t="shared" si="75"/>
        <v>163</v>
      </c>
      <c r="D173" s="7">
        <f t="shared" si="91"/>
        <v>0.13099999999999995</v>
      </c>
      <c r="E173" s="8">
        <f t="shared" si="76"/>
        <v>2662928.4071660796</v>
      </c>
      <c r="F173" s="8">
        <f t="shared" si="92"/>
        <v>5589120.6243457794</v>
      </c>
      <c r="G173" s="8">
        <f t="shared" si="77"/>
        <v>1000</v>
      </c>
      <c r="H173" s="8">
        <f t="shared" si="102"/>
        <v>571667.81081683829</v>
      </c>
      <c r="I173" s="15">
        <f t="shared" si="93"/>
        <v>4.8334586086579012</v>
      </c>
      <c r="J173" s="15">
        <f t="shared" si="103"/>
        <v>27019.616655180194</v>
      </c>
      <c r="K173" s="19"/>
      <c r="L173" s="8">
        <f t="shared" si="78"/>
        <v>5000</v>
      </c>
      <c r="M173" s="8">
        <f t="shared" si="104"/>
        <v>820000</v>
      </c>
      <c r="N173" s="15">
        <f t="shared" si="94"/>
        <v>24.167293043289504</v>
      </c>
      <c r="O173" s="14">
        <f t="shared" si="105"/>
        <v>28628.624109705499</v>
      </c>
      <c r="P173" s="8">
        <f t="shared" si="95"/>
        <v>5923010.0902125575</v>
      </c>
      <c r="Q173" s="13">
        <f t="shared" si="100"/>
        <v>163</v>
      </c>
      <c r="R173" s="10">
        <v>206.89118930464338</v>
      </c>
      <c r="S173" s="12">
        <f t="shared" si="101"/>
        <v>0.13099999999999995</v>
      </c>
      <c r="T173" s="11">
        <f t="shared" si="96"/>
        <v>2662928.4071660796</v>
      </c>
      <c r="U173" s="11">
        <f t="shared" si="72"/>
        <v>5589120.6243457794</v>
      </c>
      <c r="V173" s="11">
        <f t="shared" si="97"/>
        <v>1000</v>
      </c>
      <c r="W173" s="11">
        <f t="shared" si="98"/>
        <v>571667.81081683829</v>
      </c>
      <c r="X173" s="10">
        <f t="shared" si="79"/>
        <v>4.8334586086579012</v>
      </c>
      <c r="Y173" s="10">
        <f t="shared" si="73"/>
        <v>27019.616655180194</v>
      </c>
      <c r="AA173" s="11">
        <f t="shared" si="80"/>
        <v>5000</v>
      </c>
      <c r="AB173" s="11">
        <f t="shared" si="74"/>
        <v>820000</v>
      </c>
      <c r="AC173" s="24"/>
      <c r="AD173" s="26">
        <f t="shared" si="81"/>
        <v>-5000</v>
      </c>
      <c r="AE173" s="26">
        <f t="shared" si="82"/>
        <v>-5000</v>
      </c>
      <c r="AF173" s="26">
        <f t="shared" si="83"/>
        <v>-1000</v>
      </c>
      <c r="AG173" s="26">
        <f t="shared" si="84"/>
        <v>0</v>
      </c>
      <c r="AH173" s="26">
        <f t="shared" si="85"/>
        <v>0</v>
      </c>
      <c r="AI173" s="26">
        <f t="shared" si="86"/>
        <v>0</v>
      </c>
      <c r="AJ173" s="26">
        <f t="shared" si="87"/>
        <v>0</v>
      </c>
      <c r="AK173" s="26">
        <f t="shared" si="88"/>
        <v>0</v>
      </c>
      <c r="AL173" s="26">
        <f t="shared" si="89"/>
        <v>0</v>
      </c>
      <c r="AM173" s="26">
        <f t="shared" si="90"/>
        <v>0</v>
      </c>
    </row>
    <row r="174" spans="1:39" x14ac:dyDescent="0.3">
      <c r="A174" s="5">
        <f t="shared" si="99"/>
        <v>165</v>
      </c>
      <c r="B174">
        <v>212.89103379447801</v>
      </c>
      <c r="C174" s="6">
        <f t="shared" si="75"/>
        <v>164</v>
      </c>
      <c r="D174" s="7">
        <f t="shared" si="91"/>
        <v>2.8999999999999863E-2</v>
      </c>
      <c r="E174" s="8">
        <f t="shared" si="76"/>
        <v>2701277.5122556551</v>
      </c>
      <c r="F174" s="8">
        <f t="shared" si="92"/>
        <v>5752234.1224518064</v>
      </c>
      <c r="G174" s="8">
        <f t="shared" si="77"/>
        <v>1000</v>
      </c>
      <c r="H174" s="8">
        <f t="shared" si="102"/>
        <v>572667.81081683829</v>
      </c>
      <c r="I174" s="15">
        <f t="shared" si="93"/>
        <v>4.6972386867423728</v>
      </c>
      <c r="J174" s="15">
        <f t="shared" si="103"/>
        <v>27024.313893866936</v>
      </c>
      <c r="K174" s="19"/>
      <c r="L174" s="8">
        <f t="shared" si="78"/>
        <v>5000</v>
      </c>
      <c r="M174" s="8">
        <f t="shared" si="104"/>
        <v>825000</v>
      </c>
      <c r="N174" s="15">
        <f t="shared" si="94"/>
        <v>23.486193433711865</v>
      </c>
      <c r="O174" s="14">
        <f t="shared" si="105"/>
        <v>28652.110303139212</v>
      </c>
      <c r="P174" s="8">
        <f t="shared" si="95"/>
        <v>6099777.3828287218</v>
      </c>
      <c r="Q174" s="13">
        <f t="shared" si="100"/>
        <v>164</v>
      </c>
      <c r="R174" s="10">
        <v>212.89103379447801</v>
      </c>
      <c r="S174" s="12">
        <f t="shared" si="101"/>
        <v>2.8999999999999863E-2</v>
      </c>
      <c r="T174" s="11">
        <f t="shared" si="96"/>
        <v>2701277.5122556551</v>
      </c>
      <c r="U174" s="11">
        <f t="shared" si="72"/>
        <v>5752234.1224518064</v>
      </c>
      <c r="V174" s="11">
        <f t="shared" si="97"/>
        <v>1000</v>
      </c>
      <c r="W174" s="11">
        <f t="shared" si="98"/>
        <v>572667.81081683829</v>
      </c>
      <c r="X174" s="10">
        <f t="shared" si="79"/>
        <v>4.6972386867423728</v>
      </c>
      <c r="Y174" s="10">
        <f t="shared" si="73"/>
        <v>27024.313893866936</v>
      </c>
      <c r="AA174" s="11">
        <f t="shared" si="80"/>
        <v>5000</v>
      </c>
      <c r="AB174" s="11">
        <f t="shared" si="74"/>
        <v>825000</v>
      </c>
      <c r="AC174" s="24"/>
      <c r="AD174" s="26">
        <f t="shared" si="81"/>
        <v>-5000</v>
      </c>
      <c r="AE174" s="26">
        <f t="shared" si="82"/>
        <v>-5000</v>
      </c>
      <c r="AF174" s="26">
        <f t="shared" si="83"/>
        <v>-1000</v>
      </c>
      <c r="AG174" s="26">
        <f t="shared" si="84"/>
        <v>0</v>
      </c>
      <c r="AH174" s="26">
        <f t="shared" si="85"/>
        <v>0</v>
      </c>
      <c r="AI174" s="26">
        <f t="shared" si="86"/>
        <v>0</v>
      </c>
      <c r="AJ174" s="26">
        <f t="shared" si="87"/>
        <v>0</v>
      </c>
      <c r="AK174" s="26">
        <f t="shared" si="88"/>
        <v>0</v>
      </c>
      <c r="AL174" s="26">
        <f t="shared" si="89"/>
        <v>0</v>
      </c>
      <c r="AM174" s="26">
        <f t="shared" si="90"/>
        <v>0</v>
      </c>
    </row>
    <row r="175" spans="1:39" x14ac:dyDescent="0.3">
      <c r="A175" s="5">
        <f t="shared" si="99"/>
        <v>166</v>
      </c>
      <c r="B175">
        <v>210.1234503551498</v>
      </c>
      <c r="C175" s="6">
        <f t="shared" si="75"/>
        <v>165</v>
      </c>
      <c r="D175" s="7">
        <f t="shared" si="91"/>
        <v>-1.2999999999999961E-2</v>
      </c>
      <c r="E175" s="8">
        <f t="shared" si="76"/>
        <v>2740105.9811588512</v>
      </c>
      <c r="F175" s="8">
        <f t="shared" si="92"/>
        <v>5678442.0788599327</v>
      </c>
      <c r="G175" s="8">
        <f t="shared" si="77"/>
        <v>1000</v>
      </c>
      <c r="H175" s="8">
        <f t="shared" si="102"/>
        <v>573667.81081683829</v>
      </c>
      <c r="I175" s="15">
        <f t="shared" si="93"/>
        <v>4.759107078766335</v>
      </c>
      <c r="J175" s="15">
        <f t="shared" si="103"/>
        <v>27029.073000945704</v>
      </c>
      <c r="K175" s="19"/>
      <c r="L175" s="8">
        <f t="shared" si="78"/>
        <v>5000</v>
      </c>
      <c r="M175" s="8">
        <f t="shared" si="104"/>
        <v>830000</v>
      </c>
      <c r="N175" s="15">
        <f t="shared" si="94"/>
        <v>23.795535393831674</v>
      </c>
      <c r="O175" s="14">
        <f t="shared" si="105"/>
        <v>28675.905838533043</v>
      </c>
      <c r="P175" s="8">
        <f t="shared" si="95"/>
        <v>6025480.2768519484</v>
      </c>
      <c r="Q175" s="13">
        <f t="shared" si="100"/>
        <v>165</v>
      </c>
      <c r="R175" s="10">
        <v>210.1234503551498</v>
      </c>
      <c r="S175" s="12">
        <f t="shared" si="101"/>
        <v>-1.2999999999999961E-2</v>
      </c>
      <c r="T175" s="11">
        <f t="shared" si="96"/>
        <v>2740105.9811588512</v>
      </c>
      <c r="U175" s="11">
        <f t="shared" ref="U175:U238" si="106">(U174+V174)*(1+S175)</f>
        <v>5678442.0788599327</v>
      </c>
      <c r="V175" s="11">
        <f t="shared" si="97"/>
        <v>1000</v>
      </c>
      <c r="W175" s="11">
        <f t="shared" si="98"/>
        <v>573667.81081683829</v>
      </c>
      <c r="X175" s="10">
        <f t="shared" si="79"/>
        <v>4.759107078766335</v>
      </c>
      <c r="Y175" s="10">
        <f t="shared" ref="Y175:Y238" si="107">Y174+X175</f>
        <v>27029.073000945704</v>
      </c>
      <c r="AA175" s="11">
        <f t="shared" si="80"/>
        <v>5000</v>
      </c>
      <c r="AB175" s="11">
        <f t="shared" ref="AB175:AB238" si="108">AB174+AA175</f>
        <v>830000</v>
      </c>
      <c r="AC175" s="24"/>
      <c r="AD175" s="26">
        <f t="shared" si="81"/>
        <v>-5000</v>
      </c>
      <c r="AE175" s="26">
        <f t="shared" si="82"/>
        <v>-5000</v>
      </c>
      <c r="AF175" s="26">
        <f t="shared" si="83"/>
        <v>-1000</v>
      </c>
      <c r="AG175" s="26">
        <f t="shared" si="84"/>
        <v>0</v>
      </c>
      <c r="AH175" s="26">
        <f t="shared" si="85"/>
        <v>0</v>
      </c>
      <c r="AI175" s="26">
        <f t="shared" si="86"/>
        <v>0</v>
      </c>
      <c r="AJ175" s="26">
        <f t="shared" si="87"/>
        <v>0</v>
      </c>
      <c r="AK175" s="26">
        <f t="shared" si="88"/>
        <v>0</v>
      </c>
      <c r="AL175" s="26">
        <f t="shared" si="89"/>
        <v>0</v>
      </c>
      <c r="AM175" s="26">
        <f t="shared" si="90"/>
        <v>0</v>
      </c>
    </row>
    <row r="176" spans="1:39" x14ac:dyDescent="0.3">
      <c r="A176" s="5">
        <f t="shared" si="99"/>
        <v>167</v>
      </c>
      <c r="B176">
        <v>254.03925147937613</v>
      </c>
      <c r="C176" s="6">
        <f t="shared" si="75"/>
        <v>166</v>
      </c>
      <c r="D176" s="7">
        <f t="shared" si="91"/>
        <v>0.20900000000000013</v>
      </c>
      <c r="E176" s="8">
        <f t="shared" si="76"/>
        <v>2779419.8059233367</v>
      </c>
      <c r="F176" s="8">
        <f t="shared" si="92"/>
        <v>6866445.4733416587</v>
      </c>
      <c r="G176" s="8">
        <f t="shared" si="77"/>
        <v>1000</v>
      </c>
      <c r="H176" s="8">
        <f t="shared" si="102"/>
        <v>574667.81081683829</v>
      </c>
      <c r="I176" s="15">
        <f t="shared" si="93"/>
        <v>3.9363995688720714</v>
      </c>
      <c r="J176" s="15">
        <f t="shared" si="103"/>
        <v>27033.009400514577</v>
      </c>
      <c r="K176" s="19"/>
      <c r="L176" s="8">
        <f t="shared" si="78"/>
        <v>5000</v>
      </c>
      <c r="M176" s="8">
        <f t="shared" si="104"/>
        <v>835000</v>
      </c>
      <c r="N176" s="15">
        <f t="shared" si="94"/>
        <v>19.681997844360357</v>
      </c>
      <c r="O176" s="14">
        <f t="shared" si="105"/>
        <v>28695.587836377403</v>
      </c>
      <c r="P176" s="8">
        <f t="shared" si="95"/>
        <v>7289805.654714006</v>
      </c>
      <c r="Q176" s="13">
        <f t="shared" si="100"/>
        <v>166</v>
      </c>
      <c r="R176" s="10">
        <v>254.03925147937613</v>
      </c>
      <c r="S176" s="12">
        <f t="shared" si="101"/>
        <v>0.20900000000000013</v>
      </c>
      <c r="T176" s="11">
        <f t="shared" si="96"/>
        <v>2779419.8059233367</v>
      </c>
      <c r="U176" s="11">
        <f t="shared" si="106"/>
        <v>6866445.4733416587</v>
      </c>
      <c r="V176" s="11">
        <f t="shared" si="97"/>
        <v>1000</v>
      </c>
      <c r="W176" s="11">
        <f t="shared" si="98"/>
        <v>574667.81081683829</v>
      </c>
      <c r="X176" s="10">
        <f t="shared" si="79"/>
        <v>3.9363995688720714</v>
      </c>
      <c r="Y176" s="10">
        <f t="shared" si="107"/>
        <v>27033.009400514577</v>
      </c>
      <c r="AA176" s="11">
        <f t="shared" si="80"/>
        <v>5000</v>
      </c>
      <c r="AB176" s="11">
        <f t="shared" si="108"/>
        <v>835000</v>
      </c>
      <c r="AC176" s="24"/>
      <c r="AD176" s="26">
        <f t="shared" si="81"/>
        <v>-5000</v>
      </c>
      <c r="AE176" s="26">
        <f t="shared" si="82"/>
        <v>-5000</v>
      </c>
      <c r="AF176" s="26">
        <f t="shared" si="83"/>
        <v>-1000</v>
      </c>
      <c r="AG176" s="26">
        <f t="shared" si="84"/>
        <v>0</v>
      </c>
      <c r="AH176" s="26">
        <f t="shared" si="85"/>
        <v>0</v>
      </c>
      <c r="AI176" s="26">
        <f t="shared" si="86"/>
        <v>0</v>
      </c>
      <c r="AJ176" s="26">
        <f t="shared" si="87"/>
        <v>0</v>
      </c>
      <c r="AK176" s="26">
        <f t="shared" si="88"/>
        <v>0</v>
      </c>
      <c r="AL176" s="26">
        <f t="shared" si="89"/>
        <v>0</v>
      </c>
      <c r="AM176" s="26">
        <f t="shared" si="90"/>
        <v>0</v>
      </c>
    </row>
    <row r="177" spans="1:39" x14ac:dyDescent="0.3">
      <c r="A177" s="5">
        <f t="shared" si="99"/>
        <v>168</v>
      </c>
      <c r="B177">
        <v>262.93062528115428</v>
      </c>
      <c r="C177" s="6">
        <f t="shared" si="75"/>
        <v>167</v>
      </c>
      <c r="D177" s="7">
        <f t="shared" si="91"/>
        <v>3.499999999999992E-2</v>
      </c>
      <c r="E177" s="8">
        <f t="shared" si="76"/>
        <v>2819225.0534973778</v>
      </c>
      <c r="F177" s="8">
        <f t="shared" si="92"/>
        <v>7107806.0649086162</v>
      </c>
      <c r="G177" s="8">
        <f t="shared" si="77"/>
        <v>1000</v>
      </c>
      <c r="H177" s="8">
        <f t="shared" si="102"/>
        <v>575667.81081683829</v>
      </c>
      <c r="I177" s="15">
        <f t="shared" si="93"/>
        <v>3.8032846076058666</v>
      </c>
      <c r="J177" s="15">
        <f t="shared" si="103"/>
        <v>27036.812685122182</v>
      </c>
      <c r="K177" s="19"/>
      <c r="L177" s="8">
        <f t="shared" si="78"/>
        <v>5000</v>
      </c>
      <c r="M177" s="8">
        <f t="shared" si="104"/>
        <v>840000</v>
      </c>
      <c r="N177" s="15">
        <f t="shared" si="94"/>
        <v>19.016423038029334</v>
      </c>
      <c r="O177" s="14">
        <f t="shared" si="105"/>
        <v>28714.604259415431</v>
      </c>
      <c r="P177" s="8">
        <f t="shared" si="95"/>
        <v>7549948.8526289957</v>
      </c>
      <c r="Q177" s="13">
        <f t="shared" si="100"/>
        <v>167</v>
      </c>
      <c r="R177" s="10">
        <v>262.93062528115428</v>
      </c>
      <c r="S177" s="12">
        <f t="shared" si="101"/>
        <v>3.499999999999992E-2</v>
      </c>
      <c r="T177" s="11">
        <f t="shared" si="96"/>
        <v>2819225.0534973778</v>
      </c>
      <c r="U177" s="11">
        <f t="shared" si="106"/>
        <v>7107806.0649086162</v>
      </c>
      <c r="V177" s="11">
        <f t="shared" si="97"/>
        <v>1000</v>
      </c>
      <c r="W177" s="11">
        <f t="shared" si="98"/>
        <v>575667.81081683829</v>
      </c>
      <c r="X177" s="10">
        <f t="shared" si="79"/>
        <v>3.8032846076058666</v>
      </c>
      <c r="Y177" s="10">
        <f t="shared" si="107"/>
        <v>27036.812685122182</v>
      </c>
      <c r="AA177" s="11">
        <f t="shared" si="80"/>
        <v>5000</v>
      </c>
      <c r="AB177" s="11">
        <f t="shared" si="108"/>
        <v>840000</v>
      </c>
      <c r="AC177" s="24"/>
      <c r="AD177" s="26">
        <f t="shared" si="81"/>
        <v>-5000</v>
      </c>
      <c r="AE177" s="26">
        <f t="shared" si="82"/>
        <v>-5000</v>
      </c>
      <c r="AF177" s="26">
        <f t="shared" si="83"/>
        <v>-1000</v>
      </c>
      <c r="AG177" s="26">
        <f t="shared" si="84"/>
        <v>0</v>
      </c>
      <c r="AH177" s="26">
        <f t="shared" si="85"/>
        <v>0</v>
      </c>
      <c r="AI177" s="26">
        <f t="shared" si="86"/>
        <v>0</v>
      </c>
      <c r="AJ177" s="26">
        <f t="shared" si="87"/>
        <v>0</v>
      </c>
      <c r="AK177" s="26">
        <f t="shared" si="88"/>
        <v>0</v>
      </c>
      <c r="AL177" s="26">
        <f t="shared" si="89"/>
        <v>0</v>
      </c>
      <c r="AM177" s="26">
        <f t="shared" si="90"/>
        <v>0</v>
      </c>
    </row>
    <row r="178" spans="1:39" x14ac:dyDescent="0.3">
      <c r="A178" s="5">
        <f t="shared" si="99"/>
        <v>169</v>
      </c>
      <c r="B178">
        <v>313.93916658569822</v>
      </c>
      <c r="C178" s="6">
        <f t="shared" si="75"/>
        <v>168</v>
      </c>
      <c r="D178" s="7">
        <f t="shared" si="91"/>
        <v>0.19400000000000003</v>
      </c>
      <c r="E178" s="8">
        <f t="shared" si="76"/>
        <v>2859527.8666660953</v>
      </c>
      <c r="F178" s="8">
        <f t="shared" si="92"/>
        <v>8487914.4415008873</v>
      </c>
      <c r="G178" s="8">
        <f t="shared" si="77"/>
        <v>1000</v>
      </c>
      <c r="H178" s="8">
        <f t="shared" si="102"/>
        <v>576667.81081683829</v>
      </c>
      <c r="I178" s="15">
        <f t="shared" si="93"/>
        <v>3.1853304921322163</v>
      </c>
      <c r="J178" s="15">
        <f t="shared" si="103"/>
        <v>27039.998015614314</v>
      </c>
      <c r="K178" s="19"/>
      <c r="L178" s="8">
        <f t="shared" si="78"/>
        <v>5000</v>
      </c>
      <c r="M178" s="8">
        <f t="shared" si="104"/>
        <v>845000</v>
      </c>
      <c r="N178" s="15">
        <f t="shared" si="94"/>
        <v>15.926652460661083</v>
      </c>
      <c r="O178" s="14">
        <f t="shared" si="105"/>
        <v>28730.530911876092</v>
      </c>
      <c r="P178" s="8">
        <f t="shared" si="95"/>
        <v>9019638.9300390203</v>
      </c>
      <c r="Q178" s="13">
        <f t="shared" si="100"/>
        <v>168</v>
      </c>
      <c r="R178" s="10">
        <v>313.93916658569822</v>
      </c>
      <c r="S178" s="12">
        <f t="shared" si="101"/>
        <v>0.19400000000000003</v>
      </c>
      <c r="T178" s="11">
        <f t="shared" si="96"/>
        <v>2859527.8666660953</v>
      </c>
      <c r="U178" s="11">
        <f t="shared" si="106"/>
        <v>8487914.4415008873</v>
      </c>
      <c r="V178" s="11">
        <f t="shared" si="97"/>
        <v>1000</v>
      </c>
      <c r="W178" s="11">
        <f t="shared" si="98"/>
        <v>576667.81081683829</v>
      </c>
      <c r="X178" s="10">
        <f t="shared" si="79"/>
        <v>3.1853304921322163</v>
      </c>
      <c r="Y178" s="10">
        <f t="shared" si="107"/>
        <v>27039.998015614314</v>
      </c>
      <c r="AA178" s="11">
        <f t="shared" si="80"/>
        <v>5000</v>
      </c>
      <c r="AB178" s="11">
        <f t="shared" si="108"/>
        <v>845000</v>
      </c>
      <c r="AC178" s="24"/>
      <c r="AD178" s="26">
        <f t="shared" si="81"/>
        <v>-5000</v>
      </c>
      <c r="AE178" s="26">
        <f t="shared" si="82"/>
        <v>-5000</v>
      </c>
      <c r="AF178" s="26">
        <f t="shared" si="83"/>
        <v>-1000</v>
      </c>
      <c r="AG178" s="26">
        <f t="shared" si="84"/>
        <v>0</v>
      </c>
      <c r="AH178" s="26">
        <f t="shared" si="85"/>
        <v>0</v>
      </c>
      <c r="AI178" s="26">
        <f t="shared" si="86"/>
        <v>0</v>
      </c>
      <c r="AJ178" s="26">
        <f t="shared" si="87"/>
        <v>0</v>
      </c>
      <c r="AK178" s="26">
        <f t="shared" si="88"/>
        <v>0</v>
      </c>
      <c r="AL178" s="26">
        <f t="shared" si="89"/>
        <v>0</v>
      </c>
      <c r="AM178" s="26">
        <f t="shared" si="90"/>
        <v>0</v>
      </c>
    </row>
    <row r="179" spans="1:39" x14ac:dyDescent="0.3">
      <c r="A179" s="5">
        <f t="shared" si="99"/>
        <v>170</v>
      </c>
      <c r="B179">
        <v>339.99611741231115</v>
      </c>
      <c r="C179" s="6">
        <f t="shared" si="75"/>
        <v>169</v>
      </c>
      <c r="D179" s="7">
        <f t="shared" si="91"/>
        <v>8.2999999999999935E-2</v>
      </c>
      <c r="E179" s="8">
        <f t="shared" si="76"/>
        <v>2900334.464999422</v>
      </c>
      <c r="F179" s="8">
        <f t="shared" si="92"/>
        <v>9193494.3401454613</v>
      </c>
      <c r="G179" s="8">
        <f t="shared" si="77"/>
        <v>1000</v>
      </c>
      <c r="H179" s="8">
        <f t="shared" si="102"/>
        <v>577667.81081683829</v>
      </c>
      <c r="I179" s="15">
        <f t="shared" si="93"/>
        <v>2.9412100573704678</v>
      </c>
      <c r="J179" s="15">
        <f t="shared" si="103"/>
        <v>27042.939225671686</v>
      </c>
      <c r="K179" s="19"/>
      <c r="L179" s="8">
        <f t="shared" si="78"/>
        <v>5000</v>
      </c>
      <c r="M179" s="8">
        <f t="shared" si="104"/>
        <v>850000</v>
      </c>
      <c r="N179" s="15">
        <f t="shared" si="94"/>
        <v>14.706050286852339</v>
      </c>
      <c r="O179" s="14">
        <f t="shared" si="105"/>
        <v>28745.236962162944</v>
      </c>
      <c r="P179" s="8">
        <f t="shared" si="95"/>
        <v>9773268.961232258</v>
      </c>
      <c r="Q179" s="13">
        <f t="shared" si="100"/>
        <v>169</v>
      </c>
      <c r="R179" s="10">
        <v>339.99611741231115</v>
      </c>
      <c r="S179" s="12">
        <f t="shared" si="101"/>
        <v>8.2999999999999935E-2</v>
      </c>
      <c r="T179" s="11">
        <f t="shared" si="96"/>
        <v>2900334.464999422</v>
      </c>
      <c r="U179" s="11">
        <f t="shared" si="106"/>
        <v>9193494.3401454613</v>
      </c>
      <c r="V179" s="11">
        <f t="shared" si="97"/>
        <v>1000</v>
      </c>
      <c r="W179" s="11">
        <f t="shared" si="98"/>
        <v>577667.81081683829</v>
      </c>
      <c r="X179" s="10">
        <f t="shared" si="79"/>
        <v>2.9412100573704678</v>
      </c>
      <c r="Y179" s="10">
        <f t="shared" si="107"/>
        <v>27042.939225671686</v>
      </c>
      <c r="AA179" s="11">
        <f t="shared" si="80"/>
        <v>5000</v>
      </c>
      <c r="AB179" s="11">
        <f t="shared" si="108"/>
        <v>850000</v>
      </c>
      <c r="AC179" s="24"/>
      <c r="AD179" s="26">
        <f t="shared" si="81"/>
        <v>-5000</v>
      </c>
      <c r="AE179" s="26">
        <f t="shared" si="82"/>
        <v>-5000</v>
      </c>
      <c r="AF179" s="26">
        <f t="shared" si="83"/>
        <v>-1000</v>
      </c>
      <c r="AG179" s="26">
        <f t="shared" si="84"/>
        <v>0</v>
      </c>
      <c r="AH179" s="26">
        <f t="shared" si="85"/>
        <v>0</v>
      </c>
      <c r="AI179" s="26">
        <f t="shared" si="86"/>
        <v>0</v>
      </c>
      <c r="AJ179" s="26">
        <f t="shared" si="87"/>
        <v>0</v>
      </c>
      <c r="AK179" s="26">
        <f t="shared" si="88"/>
        <v>0</v>
      </c>
      <c r="AL179" s="26">
        <f t="shared" si="89"/>
        <v>0</v>
      </c>
      <c r="AM179" s="26">
        <f t="shared" si="90"/>
        <v>0</v>
      </c>
    </row>
    <row r="180" spans="1:39" x14ac:dyDescent="0.3">
      <c r="A180" s="5">
        <f t="shared" si="99"/>
        <v>171</v>
      </c>
      <c r="B180">
        <v>296.47661438353532</v>
      </c>
      <c r="C180" s="6">
        <f t="shared" si="75"/>
        <v>170</v>
      </c>
      <c r="D180" s="7">
        <f t="shared" si="91"/>
        <v>-0.128</v>
      </c>
      <c r="E180" s="8">
        <f t="shared" si="76"/>
        <v>2941651.1458119149</v>
      </c>
      <c r="F180" s="8">
        <f t="shared" si="92"/>
        <v>8017599.0646068426</v>
      </c>
      <c r="G180" s="8">
        <f t="shared" si="77"/>
        <v>1000</v>
      </c>
      <c r="H180" s="8">
        <f t="shared" si="102"/>
        <v>578667.81081683829</v>
      </c>
      <c r="I180" s="15">
        <f t="shared" si="93"/>
        <v>3.3729473134982428</v>
      </c>
      <c r="J180" s="15">
        <f t="shared" si="103"/>
        <v>27046.312172985185</v>
      </c>
      <c r="K180" s="19"/>
      <c r="L180" s="8">
        <f t="shared" si="78"/>
        <v>5000</v>
      </c>
      <c r="M180" s="8">
        <f t="shared" si="104"/>
        <v>855000</v>
      </c>
      <c r="N180" s="15">
        <f t="shared" si="94"/>
        <v>16.864736567491214</v>
      </c>
      <c r="O180" s="14">
        <f t="shared" si="105"/>
        <v>28762.101698730436</v>
      </c>
      <c r="P180" s="8">
        <f t="shared" si="95"/>
        <v>8527290.5341945291</v>
      </c>
      <c r="Q180" s="13">
        <f t="shared" si="100"/>
        <v>170</v>
      </c>
      <c r="R180" s="10">
        <v>296.47661438353532</v>
      </c>
      <c r="S180" s="12">
        <f t="shared" si="101"/>
        <v>-0.128</v>
      </c>
      <c r="T180" s="11">
        <f t="shared" si="96"/>
        <v>2941651.1458119149</v>
      </c>
      <c r="U180" s="11">
        <f t="shared" si="106"/>
        <v>8017599.0646068426</v>
      </c>
      <c r="V180" s="11">
        <f t="shared" si="97"/>
        <v>1000</v>
      </c>
      <c r="W180" s="11">
        <f t="shared" si="98"/>
        <v>578667.81081683829</v>
      </c>
      <c r="X180" s="10">
        <f t="shared" si="79"/>
        <v>3.3729473134982428</v>
      </c>
      <c r="Y180" s="10">
        <f t="shared" si="107"/>
        <v>27046.312172985185</v>
      </c>
      <c r="AA180" s="11">
        <f t="shared" si="80"/>
        <v>5000</v>
      </c>
      <c r="AB180" s="11">
        <f t="shared" si="108"/>
        <v>855000</v>
      </c>
      <c r="AC180" s="24"/>
      <c r="AD180" s="26">
        <f t="shared" si="81"/>
        <v>-5000</v>
      </c>
      <c r="AE180" s="26">
        <f t="shared" si="82"/>
        <v>-5000</v>
      </c>
      <c r="AF180" s="26">
        <f t="shared" si="83"/>
        <v>-1000</v>
      </c>
      <c r="AG180" s="26">
        <f t="shared" si="84"/>
        <v>0</v>
      </c>
      <c r="AH180" s="26">
        <f t="shared" si="85"/>
        <v>0</v>
      </c>
      <c r="AI180" s="26">
        <f t="shared" si="86"/>
        <v>0</v>
      </c>
      <c r="AJ180" s="26">
        <f t="shared" si="87"/>
        <v>0</v>
      </c>
      <c r="AK180" s="26">
        <f t="shared" si="88"/>
        <v>0</v>
      </c>
      <c r="AL180" s="26">
        <f t="shared" si="89"/>
        <v>0</v>
      </c>
      <c r="AM180" s="26">
        <f t="shared" si="90"/>
        <v>0</v>
      </c>
    </row>
    <row r="181" spans="1:39" x14ac:dyDescent="0.3">
      <c r="A181" s="5">
        <f t="shared" si="99"/>
        <v>172</v>
      </c>
      <c r="B181">
        <v>289.95412886709755</v>
      </c>
      <c r="C181" s="6">
        <f t="shared" si="75"/>
        <v>171</v>
      </c>
      <c r="D181" s="7">
        <f t="shared" si="91"/>
        <v>-2.1999999999999971E-2</v>
      </c>
      <c r="E181" s="8">
        <f t="shared" si="76"/>
        <v>2983484.2851345628</v>
      </c>
      <c r="F181" s="8">
        <f t="shared" si="92"/>
        <v>7842189.8851854922</v>
      </c>
      <c r="G181" s="8">
        <f t="shared" si="77"/>
        <v>1000</v>
      </c>
      <c r="H181" s="8">
        <f t="shared" si="102"/>
        <v>579667.81081683829</v>
      </c>
      <c r="I181" s="15">
        <f t="shared" si="93"/>
        <v>3.4488213839450337</v>
      </c>
      <c r="J181" s="15">
        <f t="shared" si="103"/>
        <v>27049.760994369131</v>
      </c>
      <c r="K181" s="19"/>
      <c r="L181" s="8">
        <f t="shared" si="78"/>
        <v>5000</v>
      </c>
      <c r="M181" s="8">
        <f t="shared" si="104"/>
        <v>860000</v>
      </c>
      <c r="N181" s="15">
        <f t="shared" si="94"/>
        <v>17.244106919725169</v>
      </c>
      <c r="O181" s="14">
        <f t="shared" si="105"/>
        <v>28779.345805650162</v>
      </c>
      <c r="P181" s="8">
        <f t="shared" si="95"/>
        <v>8344690.1424422506</v>
      </c>
      <c r="Q181" s="13">
        <f t="shared" si="100"/>
        <v>171</v>
      </c>
      <c r="R181" s="10">
        <v>289.95412886709755</v>
      </c>
      <c r="S181" s="12">
        <f t="shared" si="101"/>
        <v>-2.1999999999999971E-2</v>
      </c>
      <c r="T181" s="11">
        <f t="shared" si="96"/>
        <v>2983484.2851345628</v>
      </c>
      <c r="U181" s="11">
        <f t="shared" si="106"/>
        <v>7842189.8851854922</v>
      </c>
      <c r="V181" s="11">
        <f t="shared" si="97"/>
        <v>1000</v>
      </c>
      <c r="W181" s="11">
        <f t="shared" si="98"/>
        <v>579667.81081683829</v>
      </c>
      <c r="X181" s="10">
        <f t="shared" si="79"/>
        <v>3.4488213839450337</v>
      </c>
      <c r="Y181" s="10">
        <f t="shared" si="107"/>
        <v>27049.760994369131</v>
      </c>
      <c r="AA181" s="11">
        <f t="shared" si="80"/>
        <v>5000</v>
      </c>
      <c r="AB181" s="11">
        <f t="shared" si="108"/>
        <v>860000</v>
      </c>
      <c r="AC181" s="24"/>
      <c r="AD181" s="26">
        <f t="shared" si="81"/>
        <v>-5000</v>
      </c>
      <c r="AE181" s="26">
        <f t="shared" si="82"/>
        <v>-5000</v>
      </c>
      <c r="AF181" s="26">
        <f t="shared" si="83"/>
        <v>-1000</v>
      </c>
      <c r="AG181" s="26">
        <f t="shared" si="84"/>
        <v>0</v>
      </c>
      <c r="AH181" s="26">
        <f t="shared" si="85"/>
        <v>0</v>
      </c>
      <c r="AI181" s="26">
        <f t="shared" si="86"/>
        <v>0</v>
      </c>
      <c r="AJ181" s="26">
        <f t="shared" si="87"/>
        <v>0</v>
      </c>
      <c r="AK181" s="26">
        <f t="shared" si="88"/>
        <v>0</v>
      </c>
      <c r="AL181" s="26">
        <f t="shared" si="89"/>
        <v>0</v>
      </c>
      <c r="AM181" s="26">
        <f t="shared" si="90"/>
        <v>0</v>
      </c>
    </row>
    <row r="182" spans="1:39" x14ac:dyDescent="0.3">
      <c r="A182" s="5">
        <f t="shared" si="99"/>
        <v>173</v>
      </c>
      <c r="B182">
        <v>299.23266099084469</v>
      </c>
      <c r="C182" s="6">
        <f t="shared" si="75"/>
        <v>172</v>
      </c>
      <c r="D182" s="7">
        <f t="shared" si="91"/>
        <v>3.2000000000000063E-2</v>
      </c>
      <c r="E182" s="8">
        <f t="shared" si="76"/>
        <v>3025840.3386987452</v>
      </c>
      <c r="F182" s="8">
        <f t="shared" si="92"/>
        <v>8094171.9615114285</v>
      </c>
      <c r="G182" s="8">
        <f t="shared" si="77"/>
        <v>1000</v>
      </c>
      <c r="H182" s="8">
        <f t="shared" si="102"/>
        <v>580667.81081683829</v>
      </c>
      <c r="I182" s="15">
        <f t="shared" si="93"/>
        <v>3.3418811859932496</v>
      </c>
      <c r="J182" s="15">
        <f t="shared" si="103"/>
        <v>27053.102875555123</v>
      </c>
      <c r="K182" s="19"/>
      <c r="L182" s="8">
        <f t="shared" si="78"/>
        <v>5000</v>
      </c>
      <c r="M182" s="8">
        <f t="shared" si="104"/>
        <v>865000</v>
      </c>
      <c r="N182" s="15">
        <f t="shared" si="94"/>
        <v>16.709405929966248</v>
      </c>
      <c r="O182" s="14">
        <f t="shared" si="105"/>
        <v>28796.055211580129</v>
      </c>
      <c r="P182" s="8">
        <f t="shared" si="95"/>
        <v>8616720.2270004041</v>
      </c>
      <c r="Q182" s="13">
        <f t="shared" si="100"/>
        <v>172</v>
      </c>
      <c r="R182" s="10">
        <v>299.23266099084469</v>
      </c>
      <c r="S182" s="12">
        <f t="shared" si="101"/>
        <v>3.2000000000000063E-2</v>
      </c>
      <c r="T182" s="11">
        <f t="shared" si="96"/>
        <v>3025840.3386987452</v>
      </c>
      <c r="U182" s="11">
        <f t="shared" si="106"/>
        <v>8094171.9615114285</v>
      </c>
      <c r="V182" s="11">
        <f t="shared" si="97"/>
        <v>1000</v>
      </c>
      <c r="W182" s="11">
        <f t="shared" si="98"/>
        <v>580667.81081683829</v>
      </c>
      <c r="X182" s="10">
        <f t="shared" si="79"/>
        <v>3.3418811859932496</v>
      </c>
      <c r="Y182" s="10">
        <f t="shared" si="107"/>
        <v>27053.102875555123</v>
      </c>
      <c r="AA182" s="11">
        <f t="shared" si="80"/>
        <v>5000</v>
      </c>
      <c r="AB182" s="11">
        <f t="shared" si="108"/>
        <v>865000</v>
      </c>
      <c r="AC182" s="24"/>
      <c r="AD182" s="26">
        <f t="shared" si="81"/>
        <v>-5000</v>
      </c>
      <c r="AE182" s="26">
        <f t="shared" si="82"/>
        <v>-5000</v>
      </c>
      <c r="AF182" s="26">
        <f t="shared" si="83"/>
        <v>-1000</v>
      </c>
      <c r="AG182" s="26">
        <f t="shared" si="84"/>
        <v>0</v>
      </c>
      <c r="AH182" s="26">
        <f t="shared" si="85"/>
        <v>0</v>
      </c>
      <c r="AI182" s="26">
        <f t="shared" si="86"/>
        <v>0</v>
      </c>
      <c r="AJ182" s="26">
        <f t="shared" si="87"/>
        <v>0</v>
      </c>
      <c r="AK182" s="26">
        <f t="shared" si="88"/>
        <v>0</v>
      </c>
      <c r="AL182" s="26">
        <f t="shared" si="89"/>
        <v>0</v>
      </c>
      <c r="AM182" s="26">
        <f t="shared" si="90"/>
        <v>0</v>
      </c>
    </row>
    <row r="183" spans="1:39" x14ac:dyDescent="0.3">
      <c r="A183" s="5">
        <f t="shared" si="99"/>
        <v>174</v>
      </c>
      <c r="B183">
        <v>314.79275936236866</v>
      </c>
      <c r="C183" s="6">
        <f t="shared" si="75"/>
        <v>173</v>
      </c>
      <c r="D183" s="7">
        <f t="shared" si="91"/>
        <v>5.2000000000000129E-2</v>
      </c>
      <c r="E183" s="8">
        <f t="shared" si="76"/>
        <v>3068725.8429324785</v>
      </c>
      <c r="F183" s="8">
        <f t="shared" si="92"/>
        <v>8516120.9035100229</v>
      </c>
      <c r="G183" s="8">
        <f t="shared" si="77"/>
        <v>1000</v>
      </c>
      <c r="H183" s="8">
        <f t="shared" si="102"/>
        <v>581667.81081683829</v>
      </c>
      <c r="I183" s="15">
        <f t="shared" si="93"/>
        <v>3.176693142579134</v>
      </c>
      <c r="J183" s="15">
        <f t="shared" si="103"/>
        <v>27056.279568697704</v>
      </c>
      <c r="K183" s="19"/>
      <c r="L183" s="8">
        <f t="shared" si="78"/>
        <v>5000</v>
      </c>
      <c r="M183" s="8">
        <f t="shared" si="104"/>
        <v>870000</v>
      </c>
      <c r="N183" s="15">
        <f t="shared" si="94"/>
        <v>15.883465712895671</v>
      </c>
      <c r="O183" s="14">
        <f t="shared" si="105"/>
        <v>28811.938677293027</v>
      </c>
      <c r="P183" s="8">
        <f t="shared" si="95"/>
        <v>9069789.6788044255</v>
      </c>
      <c r="Q183" s="13">
        <f t="shared" si="100"/>
        <v>173</v>
      </c>
      <c r="R183" s="10">
        <v>314.79275936236866</v>
      </c>
      <c r="S183" s="12">
        <f t="shared" si="101"/>
        <v>5.2000000000000129E-2</v>
      </c>
      <c r="T183" s="11">
        <f t="shared" si="96"/>
        <v>3068725.8429324785</v>
      </c>
      <c r="U183" s="11">
        <f t="shared" si="106"/>
        <v>8516120.9035100229</v>
      </c>
      <c r="V183" s="11">
        <f t="shared" si="97"/>
        <v>1000</v>
      </c>
      <c r="W183" s="11">
        <f t="shared" si="98"/>
        <v>581667.81081683829</v>
      </c>
      <c r="X183" s="10">
        <f t="shared" si="79"/>
        <v>3.176693142579134</v>
      </c>
      <c r="Y183" s="10">
        <f t="shared" si="107"/>
        <v>27056.279568697704</v>
      </c>
      <c r="AA183" s="11">
        <f t="shared" si="80"/>
        <v>5000</v>
      </c>
      <c r="AB183" s="11">
        <f t="shared" si="108"/>
        <v>870000</v>
      </c>
      <c r="AC183" s="24"/>
      <c r="AD183" s="26">
        <f t="shared" si="81"/>
        <v>-5000</v>
      </c>
      <c r="AE183" s="26">
        <f t="shared" si="82"/>
        <v>-5000</v>
      </c>
      <c r="AF183" s="26">
        <f t="shared" si="83"/>
        <v>-1000</v>
      </c>
      <c r="AG183" s="26">
        <f t="shared" si="84"/>
        <v>0</v>
      </c>
      <c r="AH183" s="26">
        <f t="shared" si="85"/>
        <v>0</v>
      </c>
      <c r="AI183" s="26">
        <f t="shared" si="86"/>
        <v>0</v>
      </c>
      <c r="AJ183" s="26">
        <f t="shared" si="87"/>
        <v>0</v>
      </c>
      <c r="AK183" s="26">
        <f t="shared" si="88"/>
        <v>0</v>
      </c>
      <c r="AL183" s="26">
        <f t="shared" si="89"/>
        <v>0</v>
      </c>
      <c r="AM183" s="26">
        <f t="shared" si="90"/>
        <v>0</v>
      </c>
    </row>
    <row r="184" spans="1:39" x14ac:dyDescent="0.3">
      <c r="A184" s="5">
        <f t="shared" si="99"/>
        <v>175</v>
      </c>
      <c r="B184">
        <v>322.03299282770308</v>
      </c>
      <c r="C184" s="6">
        <f t="shared" si="75"/>
        <v>174</v>
      </c>
      <c r="D184" s="7">
        <f t="shared" si="91"/>
        <v>2.2999999999999833E-2</v>
      </c>
      <c r="E184" s="8">
        <f t="shared" si="76"/>
        <v>3112147.4159691357</v>
      </c>
      <c r="F184" s="8">
        <f t="shared" si="92"/>
        <v>8713014.6842907518</v>
      </c>
      <c r="G184" s="8">
        <f t="shared" si="77"/>
        <v>1000</v>
      </c>
      <c r="H184" s="8">
        <f t="shared" si="102"/>
        <v>582667.81081683829</v>
      </c>
      <c r="I184" s="15">
        <f t="shared" si="93"/>
        <v>3.1052718891291637</v>
      </c>
      <c r="J184" s="15">
        <f t="shared" si="103"/>
        <v>27059.384840586834</v>
      </c>
      <c r="K184" s="19"/>
      <c r="L184" s="8">
        <f t="shared" si="78"/>
        <v>5000</v>
      </c>
      <c r="M184" s="8">
        <f t="shared" si="104"/>
        <v>875000</v>
      </c>
      <c r="N184" s="15">
        <f t="shared" si="94"/>
        <v>15.526359445645818</v>
      </c>
      <c r="O184" s="14">
        <f t="shared" si="105"/>
        <v>28827.465036738671</v>
      </c>
      <c r="P184" s="8">
        <f t="shared" si="95"/>
        <v>9283394.8414169252</v>
      </c>
      <c r="Q184" s="13">
        <f t="shared" si="100"/>
        <v>174</v>
      </c>
      <c r="R184" s="10">
        <v>322.03299282770308</v>
      </c>
      <c r="S184" s="12">
        <f t="shared" si="101"/>
        <v>2.2999999999999833E-2</v>
      </c>
      <c r="T184" s="11">
        <f t="shared" si="96"/>
        <v>3112147.4159691357</v>
      </c>
      <c r="U184" s="11">
        <f t="shared" si="106"/>
        <v>8713014.6842907518</v>
      </c>
      <c r="V184" s="11">
        <f t="shared" si="97"/>
        <v>1000</v>
      </c>
      <c r="W184" s="11">
        <f t="shared" si="98"/>
        <v>582667.81081683829</v>
      </c>
      <c r="X184" s="10">
        <f t="shared" si="79"/>
        <v>3.1052718891291637</v>
      </c>
      <c r="Y184" s="10">
        <f t="shared" si="107"/>
        <v>27059.384840586834</v>
      </c>
      <c r="AA184" s="11">
        <f t="shared" si="80"/>
        <v>5000</v>
      </c>
      <c r="AB184" s="11">
        <f t="shared" si="108"/>
        <v>875000</v>
      </c>
      <c r="AC184" s="24"/>
      <c r="AD184" s="26">
        <f t="shared" si="81"/>
        <v>-5000</v>
      </c>
      <c r="AE184" s="26">
        <f t="shared" si="82"/>
        <v>-5000</v>
      </c>
      <c r="AF184" s="26">
        <f t="shared" si="83"/>
        <v>-1000</v>
      </c>
      <c r="AG184" s="26">
        <f t="shared" si="84"/>
        <v>0</v>
      </c>
      <c r="AH184" s="26">
        <f t="shared" si="85"/>
        <v>0</v>
      </c>
      <c r="AI184" s="26">
        <f t="shared" si="86"/>
        <v>0</v>
      </c>
      <c r="AJ184" s="26">
        <f t="shared" si="87"/>
        <v>0</v>
      </c>
      <c r="AK184" s="26">
        <f t="shared" si="88"/>
        <v>0</v>
      </c>
      <c r="AL184" s="26">
        <f t="shared" si="89"/>
        <v>0</v>
      </c>
      <c r="AM184" s="26">
        <f t="shared" si="90"/>
        <v>0</v>
      </c>
    </row>
    <row r="185" spans="1:39" x14ac:dyDescent="0.3">
      <c r="A185" s="5">
        <f t="shared" si="99"/>
        <v>176</v>
      </c>
      <c r="B185">
        <v>345.86343429695313</v>
      </c>
      <c r="C185" s="6">
        <f t="shared" si="75"/>
        <v>175</v>
      </c>
      <c r="D185" s="7">
        <f t="shared" si="91"/>
        <v>7.4000000000000066E-2</v>
      </c>
      <c r="E185" s="8">
        <f t="shared" si="76"/>
        <v>3156111.7586687491</v>
      </c>
      <c r="F185" s="8">
        <f t="shared" si="92"/>
        <v>9358851.7709282674</v>
      </c>
      <c r="G185" s="8">
        <f t="shared" si="77"/>
        <v>1000</v>
      </c>
      <c r="H185" s="8">
        <f t="shared" si="102"/>
        <v>583667.81081683829</v>
      </c>
      <c r="I185" s="15">
        <f t="shared" si="93"/>
        <v>2.891314608127713</v>
      </c>
      <c r="J185" s="15">
        <f t="shared" si="103"/>
        <v>27062.276155194962</v>
      </c>
      <c r="K185" s="19"/>
      <c r="L185" s="8">
        <f t="shared" si="78"/>
        <v>5000</v>
      </c>
      <c r="M185" s="8">
        <f t="shared" si="104"/>
        <v>880000</v>
      </c>
      <c r="N185" s="15">
        <f t="shared" si="94"/>
        <v>14.456573040638565</v>
      </c>
      <c r="O185" s="14">
        <f t="shared" si="105"/>
        <v>28841.921609779311</v>
      </c>
      <c r="P185" s="8">
        <f t="shared" si="95"/>
        <v>9975366.0596817788</v>
      </c>
      <c r="Q185" s="13">
        <f t="shared" si="100"/>
        <v>175</v>
      </c>
      <c r="R185" s="10">
        <v>345.86343429695313</v>
      </c>
      <c r="S185" s="12">
        <f t="shared" si="101"/>
        <v>7.4000000000000066E-2</v>
      </c>
      <c r="T185" s="11">
        <f t="shared" si="96"/>
        <v>3156111.7586687491</v>
      </c>
      <c r="U185" s="11">
        <f t="shared" si="106"/>
        <v>9358851.7709282674</v>
      </c>
      <c r="V185" s="11">
        <f t="shared" si="97"/>
        <v>1000</v>
      </c>
      <c r="W185" s="11">
        <f t="shared" si="98"/>
        <v>583667.81081683829</v>
      </c>
      <c r="X185" s="10">
        <f t="shared" si="79"/>
        <v>2.891314608127713</v>
      </c>
      <c r="Y185" s="10">
        <f t="shared" si="107"/>
        <v>27062.276155194962</v>
      </c>
      <c r="AA185" s="11">
        <f t="shared" si="80"/>
        <v>5000</v>
      </c>
      <c r="AB185" s="11">
        <f t="shared" si="108"/>
        <v>880000</v>
      </c>
      <c r="AC185" s="24"/>
      <c r="AD185" s="26">
        <f t="shared" si="81"/>
        <v>-5000</v>
      </c>
      <c r="AE185" s="26">
        <f t="shared" si="82"/>
        <v>-5000</v>
      </c>
      <c r="AF185" s="26">
        <f t="shared" si="83"/>
        <v>-1000</v>
      </c>
      <c r="AG185" s="26">
        <f t="shared" si="84"/>
        <v>0</v>
      </c>
      <c r="AH185" s="26">
        <f t="shared" si="85"/>
        <v>0</v>
      </c>
      <c r="AI185" s="26">
        <f t="shared" si="86"/>
        <v>0</v>
      </c>
      <c r="AJ185" s="26">
        <f t="shared" si="87"/>
        <v>0</v>
      </c>
      <c r="AK185" s="26">
        <f t="shared" si="88"/>
        <v>0</v>
      </c>
      <c r="AL185" s="26">
        <f t="shared" si="89"/>
        <v>0</v>
      </c>
      <c r="AM185" s="26">
        <f t="shared" si="90"/>
        <v>0</v>
      </c>
    </row>
    <row r="186" spans="1:39" x14ac:dyDescent="0.3">
      <c r="A186" s="5">
        <f t="shared" si="99"/>
        <v>177</v>
      </c>
      <c r="B186">
        <v>325.11162823913594</v>
      </c>
      <c r="C186" s="6">
        <f t="shared" si="75"/>
        <v>176</v>
      </c>
      <c r="D186" s="7">
        <f t="shared" si="91"/>
        <v>-6.0000000000000012E-2</v>
      </c>
      <c r="E186" s="8">
        <f t="shared" si="76"/>
        <v>3200625.6556521095</v>
      </c>
      <c r="F186" s="8">
        <f t="shared" si="92"/>
        <v>8798260.6646725703</v>
      </c>
      <c r="G186" s="8">
        <f t="shared" si="77"/>
        <v>1000</v>
      </c>
      <c r="H186" s="8">
        <f t="shared" si="102"/>
        <v>584667.81081683829</v>
      </c>
      <c r="I186" s="15">
        <f t="shared" si="93"/>
        <v>3.0758666043911838</v>
      </c>
      <c r="J186" s="15">
        <f t="shared" si="103"/>
        <v>27065.352021799354</v>
      </c>
      <c r="K186" s="19"/>
      <c r="L186" s="8">
        <f t="shared" si="78"/>
        <v>5000</v>
      </c>
      <c r="M186" s="8">
        <f t="shared" si="104"/>
        <v>885000</v>
      </c>
      <c r="N186" s="15">
        <f t="shared" si="94"/>
        <v>15.379333021955919</v>
      </c>
      <c r="O186" s="14">
        <f t="shared" si="105"/>
        <v>28857.300942801267</v>
      </c>
      <c r="P186" s="8">
        <f t="shared" si="95"/>
        <v>9381844.0961008724</v>
      </c>
      <c r="Q186" s="13">
        <f t="shared" si="100"/>
        <v>176</v>
      </c>
      <c r="R186" s="10">
        <v>325.11162823913594</v>
      </c>
      <c r="S186" s="12">
        <f t="shared" si="101"/>
        <v>-6.0000000000000012E-2</v>
      </c>
      <c r="T186" s="11">
        <f t="shared" si="96"/>
        <v>3200625.6556521095</v>
      </c>
      <c r="U186" s="11">
        <f t="shared" si="106"/>
        <v>8798260.6646725703</v>
      </c>
      <c r="V186" s="11">
        <f t="shared" si="97"/>
        <v>1000</v>
      </c>
      <c r="W186" s="11">
        <f t="shared" si="98"/>
        <v>584667.81081683829</v>
      </c>
      <c r="X186" s="10">
        <f t="shared" si="79"/>
        <v>3.0758666043911838</v>
      </c>
      <c r="Y186" s="10">
        <f t="shared" si="107"/>
        <v>27065.352021799354</v>
      </c>
      <c r="AA186" s="11">
        <f t="shared" si="80"/>
        <v>5000</v>
      </c>
      <c r="AB186" s="11">
        <f t="shared" si="108"/>
        <v>885000</v>
      </c>
      <c r="AC186" s="24"/>
      <c r="AD186" s="26">
        <f t="shared" si="81"/>
        <v>-5000</v>
      </c>
      <c r="AE186" s="26">
        <f t="shared" si="82"/>
        <v>-5000</v>
      </c>
      <c r="AF186" s="26">
        <f t="shared" si="83"/>
        <v>-1000</v>
      </c>
      <c r="AG186" s="26">
        <f t="shared" si="84"/>
        <v>0</v>
      </c>
      <c r="AH186" s="26">
        <f t="shared" si="85"/>
        <v>0</v>
      </c>
      <c r="AI186" s="26">
        <f t="shared" si="86"/>
        <v>0</v>
      </c>
      <c r="AJ186" s="26">
        <f t="shared" si="87"/>
        <v>0</v>
      </c>
      <c r="AK186" s="26">
        <f t="shared" si="88"/>
        <v>0</v>
      </c>
      <c r="AL186" s="26">
        <f t="shared" si="89"/>
        <v>0</v>
      </c>
      <c r="AM186" s="26">
        <f t="shared" si="90"/>
        <v>0</v>
      </c>
    </row>
    <row r="187" spans="1:39" x14ac:dyDescent="0.3">
      <c r="A187" s="5">
        <f t="shared" si="99"/>
        <v>178</v>
      </c>
      <c r="B187">
        <v>319.25961893083149</v>
      </c>
      <c r="C187" s="6">
        <f t="shared" si="75"/>
        <v>177</v>
      </c>
      <c r="D187" s="7">
        <f t="shared" si="91"/>
        <v>-1.7999999999999995E-2</v>
      </c>
      <c r="E187" s="8">
        <f t="shared" si="76"/>
        <v>3245695.9763477598</v>
      </c>
      <c r="F187" s="8">
        <f t="shared" si="92"/>
        <v>8640873.9727084637</v>
      </c>
      <c r="G187" s="8">
        <f t="shared" si="77"/>
        <v>1000</v>
      </c>
      <c r="H187" s="8">
        <f t="shared" si="102"/>
        <v>585667.81081683829</v>
      </c>
      <c r="I187" s="15">
        <f t="shared" si="93"/>
        <v>3.132247051314851</v>
      </c>
      <c r="J187" s="15">
        <f t="shared" si="103"/>
        <v>27068.484268850669</v>
      </c>
      <c r="K187" s="19"/>
      <c r="L187" s="8">
        <f t="shared" si="78"/>
        <v>5000</v>
      </c>
      <c r="M187" s="8">
        <f t="shared" si="104"/>
        <v>890000</v>
      </c>
      <c r="N187" s="15">
        <f t="shared" si="94"/>
        <v>15.661235256574257</v>
      </c>
      <c r="O187" s="14">
        <f t="shared" si="105"/>
        <v>28872.962178057842</v>
      </c>
      <c r="P187" s="8">
        <f t="shared" si="95"/>
        <v>9217970.9023710564</v>
      </c>
      <c r="Q187" s="13">
        <f t="shared" si="100"/>
        <v>177</v>
      </c>
      <c r="R187" s="10">
        <v>319.25961893083149</v>
      </c>
      <c r="S187" s="12">
        <f t="shared" si="101"/>
        <v>-1.7999999999999995E-2</v>
      </c>
      <c r="T187" s="11">
        <f t="shared" si="96"/>
        <v>3245695.9763477598</v>
      </c>
      <c r="U187" s="11">
        <f t="shared" si="106"/>
        <v>8640873.9727084637</v>
      </c>
      <c r="V187" s="11">
        <f t="shared" si="97"/>
        <v>1000</v>
      </c>
      <c r="W187" s="11">
        <f t="shared" si="98"/>
        <v>585667.81081683829</v>
      </c>
      <c r="X187" s="10">
        <f t="shared" si="79"/>
        <v>3.132247051314851</v>
      </c>
      <c r="Y187" s="10">
        <f t="shared" si="107"/>
        <v>27068.484268850669</v>
      </c>
      <c r="AA187" s="11">
        <f t="shared" si="80"/>
        <v>5000</v>
      </c>
      <c r="AB187" s="11">
        <f t="shared" si="108"/>
        <v>890000</v>
      </c>
      <c r="AC187" s="24"/>
      <c r="AD187" s="26">
        <f t="shared" si="81"/>
        <v>-5000</v>
      </c>
      <c r="AE187" s="26">
        <f t="shared" si="82"/>
        <v>-5000</v>
      </c>
      <c r="AF187" s="26">
        <f t="shared" si="83"/>
        <v>-1000</v>
      </c>
      <c r="AG187" s="26">
        <f t="shared" si="84"/>
        <v>0</v>
      </c>
      <c r="AH187" s="26">
        <f t="shared" si="85"/>
        <v>0</v>
      </c>
      <c r="AI187" s="26">
        <f t="shared" si="86"/>
        <v>0</v>
      </c>
      <c r="AJ187" s="26">
        <f t="shared" si="87"/>
        <v>0</v>
      </c>
      <c r="AK187" s="26">
        <f t="shared" si="88"/>
        <v>0</v>
      </c>
      <c r="AL187" s="26">
        <f t="shared" si="89"/>
        <v>0</v>
      </c>
      <c r="AM187" s="26">
        <f t="shared" si="90"/>
        <v>0</v>
      </c>
    </row>
    <row r="188" spans="1:39" x14ac:dyDescent="0.3">
      <c r="A188" s="5">
        <f t="shared" si="99"/>
        <v>179</v>
      </c>
      <c r="B188">
        <v>313.83220540900737</v>
      </c>
      <c r="C188" s="6">
        <f t="shared" si="75"/>
        <v>178</v>
      </c>
      <c r="D188" s="7">
        <f t="shared" si="91"/>
        <v>-1.6999999999999956E-2</v>
      </c>
      <c r="E188" s="8">
        <f t="shared" si="76"/>
        <v>3291329.6760521075</v>
      </c>
      <c r="F188" s="8">
        <f t="shared" si="92"/>
        <v>8494962.1151724197</v>
      </c>
      <c r="G188" s="8">
        <f t="shared" si="77"/>
        <v>1000</v>
      </c>
      <c r="H188" s="8">
        <f t="shared" si="102"/>
        <v>586667.81081683829</v>
      </c>
      <c r="I188" s="15">
        <f t="shared" si="93"/>
        <v>3.1864161254474577</v>
      </c>
      <c r="J188" s="15">
        <f t="shared" si="103"/>
        <v>27071.670684976118</v>
      </c>
      <c r="K188" s="19"/>
      <c r="L188" s="8">
        <f t="shared" si="78"/>
        <v>5000</v>
      </c>
      <c r="M188" s="8">
        <f t="shared" si="104"/>
        <v>895000</v>
      </c>
      <c r="N188" s="15">
        <f t="shared" si="94"/>
        <v>15.932080627237289</v>
      </c>
      <c r="O188" s="14">
        <f t="shared" si="105"/>
        <v>28888.894258685079</v>
      </c>
      <c r="P188" s="8">
        <f t="shared" si="95"/>
        <v>9066265.3970307503</v>
      </c>
      <c r="Q188" s="13">
        <f t="shared" si="100"/>
        <v>178</v>
      </c>
      <c r="R188" s="10">
        <v>313.83220540900737</v>
      </c>
      <c r="S188" s="12">
        <f t="shared" si="101"/>
        <v>-1.6999999999999956E-2</v>
      </c>
      <c r="T188" s="11">
        <f t="shared" si="96"/>
        <v>3291329.6760521075</v>
      </c>
      <c r="U188" s="11">
        <f t="shared" si="106"/>
        <v>8494962.1151724197</v>
      </c>
      <c r="V188" s="11">
        <f t="shared" si="97"/>
        <v>1000</v>
      </c>
      <c r="W188" s="11">
        <f t="shared" si="98"/>
        <v>586667.81081683829</v>
      </c>
      <c r="X188" s="10">
        <f t="shared" si="79"/>
        <v>3.1864161254474577</v>
      </c>
      <c r="Y188" s="10">
        <f t="shared" si="107"/>
        <v>27071.670684976118</v>
      </c>
      <c r="AA188" s="11">
        <f t="shared" si="80"/>
        <v>5000</v>
      </c>
      <c r="AB188" s="11">
        <f t="shared" si="108"/>
        <v>895000</v>
      </c>
      <c r="AC188" s="24"/>
      <c r="AD188" s="26">
        <f t="shared" si="81"/>
        <v>-5000</v>
      </c>
      <c r="AE188" s="26">
        <f t="shared" si="82"/>
        <v>-5000</v>
      </c>
      <c r="AF188" s="26">
        <f t="shared" si="83"/>
        <v>-1000</v>
      </c>
      <c r="AG188" s="26">
        <f t="shared" si="84"/>
        <v>0</v>
      </c>
      <c r="AH188" s="26">
        <f t="shared" si="85"/>
        <v>0</v>
      </c>
      <c r="AI188" s="26">
        <f t="shared" si="86"/>
        <v>0</v>
      </c>
      <c r="AJ188" s="26">
        <f t="shared" si="87"/>
        <v>0</v>
      </c>
      <c r="AK188" s="26">
        <f t="shared" si="88"/>
        <v>0</v>
      </c>
      <c r="AL188" s="26">
        <f t="shared" si="89"/>
        <v>0</v>
      </c>
      <c r="AM188" s="26">
        <f t="shared" si="90"/>
        <v>0</v>
      </c>
    </row>
    <row r="189" spans="1:39" x14ac:dyDescent="0.3">
      <c r="A189" s="5">
        <f t="shared" si="99"/>
        <v>180</v>
      </c>
      <c r="B189">
        <v>297.82676293314796</v>
      </c>
      <c r="C189" s="6">
        <f t="shared" si="75"/>
        <v>179</v>
      </c>
      <c r="D189" s="7">
        <f t="shared" si="91"/>
        <v>-5.1000000000000115E-2</v>
      </c>
      <c r="E189" s="8">
        <f t="shared" si="76"/>
        <v>3337533.7970027588</v>
      </c>
      <c r="F189" s="8">
        <f t="shared" si="92"/>
        <v>8062668.0472986251</v>
      </c>
      <c r="G189" s="8">
        <f t="shared" si="77"/>
        <v>1000</v>
      </c>
      <c r="H189" s="8">
        <f t="shared" si="102"/>
        <v>587667.81081683829</v>
      </c>
      <c r="I189" s="15">
        <f t="shared" si="93"/>
        <v>3.3576566126948979</v>
      </c>
      <c r="J189" s="15">
        <f t="shared" si="103"/>
        <v>27075.028341588812</v>
      </c>
      <c r="K189" s="19"/>
      <c r="L189" s="8">
        <f t="shared" si="78"/>
        <v>5000</v>
      </c>
      <c r="M189" s="8">
        <f t="shared" si="104"/>
        <v>900000</v>
      </c>
      <c r="N189" s="15">
        <f t="shared" si="94"/>
        <v>16.788283063474491</v>
      </c>
      <c r="O189" s="14">
        <f t="shared" si="105"/>
        <v>28905.682541748552</v>
      </c>
      <c r="P189" s="8">
        <f t="shared" si="95"/>
        <v>8608885.8617821801</v>
      </c>
      <c r="Q189" s="13">
        <f t="shared" si="100"/>
        <v>179</v>
      </c>
      <c r="R189" s="10">
        <v>297.82676293314796</v>
      </c>
      <c r="S189" s="12">
        <f t="shared" si="101"/>
        <v>-5.1000000000000115E-2</v>
      </c>
      <c r="T189" s="11">
        <f t="shared" si="96"/>
        <v>3337533.7970027588</v>
      </c>
      <c r="U189" s="11">
        <f t="shared" si="106"/>
        <v>8062668.0472986251</v>
      </c>
      <c r="V189" s="11">
        <f t="shared" si="97"/>
        <v>1000</v>
      </c>
      <c r="W189" s="11">
        <f t="shared" si="98"/>
        <v>587667.81081683829</v>
      </c>
      <c r="X189" s="10">
        <f t="shared" si="79"/>
        <v>3.3576566126948979</v>
      </c>
      <c r="Y189" s="10">
        <f t="shared" si="107"/>
        <v>27075.028341588812</v>
      </c>
      <c r="AA189" s="11">
        <f t="shared" si="80"/>
        <v>5000</v>
      </c>
      <c r="AB189" s="11">
        <f t="shared" si="108"/>
        <v>900000</v>
      </c>
      <c r="AC189" s="24"/>
      <c r="AD189" s="26">
        <f t="shared" si="81"/>
        <v>-5000</v>
      </c>
      <c r="AE189" s="26">
        <f t="shared" si="82"/>
        <v>-5000</v>
      </c>
      <c r="AF189" s="26">
        <f t="shared" si="83"/>
        <v>-1000</v>
      </c>
      <c r="AG189" s="26">
        <f t="shared" si="84"/>
        <v>0</v>
      </c>
      <c r="AH189" s="26">
        <f t="shared" si="85"/>
        <v>0</v>
      </c>
      <c r="AI189" s="26">
        <f t="shared" si="86"/>
        <v>0</v>
      </c>
      <c r="AJ189" s="26">
        <f t="shared" si="87"/>
        <v>0</v>
      </c>
      <c r="AK189" s="26">
        <f t="shared" si="88"/>
        <v>0</v>
      </c>
      <c r="AL189" s="26">
        <f t="shared" si="89"/>
        <v>0</v>
      </c>
      <c r="AM189" s="26">
        <f t="shared" si="90"/>
        <v>0</v>
      </c>
    </row>
    <row r="190" spans="1:39" x14ac:dyDescent="0.3">
      <c r="A190" s="5">
        <f t="shared" si="99"/>
        <v>181</v>
      </c>
      <c r="B190">
        <v>274.29844866142929</v>
      </c>
      <c r="C190" s="6">
        <f t="shared" si="75"/>
        <v>180</v>
      </c>
      <c r="D190" s="7">
        <f t="shared" si="91"/>
        <v>-7.8999999999999945E-2</v>
      </c>
      <c r="E190" s="8">
        <f t="shared" si="76"/>
        <v>3384315.4694652935</v>
      </c>
      <c r="F190" s="8">
        <f t="shared" si="92"/>
        <v>7426638.2715620343</v>
      </c>
      <c r="G190" s="8">
        <f t="shared" si="77"/>
        <v>1000</v>
      </c>
      <c r="H190" s="8">
        <f t="shared" si="102"/>
        <v>588667.81081683829</v>
      </c>
      <c r="I190" s="15">
        <f t="shared" si="93"/>
        <v>3.6456640745872941</v>
      </c>
      <c r="J190" s="15">
        <f t="shared" si="103"/>
        <v>27078.674005663397</v>
      </c>
      <c r="K190" s="19"/>
      <c r="L190" s="8">
        <f t="shared" si="78"/>
        <v>5000</v>
      </c>
      <c r="M190" s="8">
        <f t="shared" si="104"/>
        <v>905000</v>
      </c>
      <c r="N190" s="15">
        <f t="shared" si="94"/>
        <v>18.228320372936469</v>
      </c>
      <c r="O190" s="14">
        <f t="shared" si="105"/>
        <v>28923.910862121487</v>
      </c>
      <c r="P190" s="8">
        <f t="shared" si="95"/>
        <v>7933783.8787013879</v>
      </c>
      <c r="Q190" s="13">
        <f t="shared" si="100"/>
        <v>180</v>
      </c>
      <c r="R190" s="10">
        <v>274.29844866142929</v>
      </c>
      <c r="S190" s="12">
        <f t="shared" si="101"/>
        <v>-7.8999999999999945E-2</v>
      </c>
      <c r="T190" s="11">
        <f t="shared" si="96"/>
        <v>3384315.4694652935</v>
      </c>
      <c r="U190" s="11">
        <f t="shared" si="106"/>
        <v>7426638.2715620343</v>
      </c>
      <c r="V190" s="11">
        <f t="shared" si="97"/>
        <v>1000</v>
      </c>
      <c r="W190" s="11">
        <f t="shared" si="98"/>
        <v>588667.81081683829</v>
      </c>
      <c r="X190" s="10">
        <f t="shared" si="79"/>
        <v>3.6456640745872941</v>
      </c>
      <c r="Y190" s="10">
        <f t="shared" si="107"/>
        <v>27078.674005663397</v>
      </c>
      <c r="AA190" s="11">
        <f t="shared" si="80"/>
        <v>5000</v>
      </c>
      <c r="AB190" s="11">
        <f t="shared" si="108"/>
        <v>905000</v>
      </c>
      <c r="AC190" s="24"/>
      <c r="AD190" s="26">
        <f t="shared" si="81"/>
        <v>-5000</v>
      </c>
      <c r="AE190" s="26">
        <f t="shared" si="82"/>
        <v>-5000</v>
      </c>
      <c r="AF190" s="26">
        <f t="shared" si="83"/>
        <v>-1000</v>
      </c>
      <c r="AG190" s="26">
        <f t="shared" si="84"/>
        <v>0</v>
      </c>
      <c r="AH190" s="26">
        <f t="shared" si="85"/>
        <v>0</v>
      </c>
      <c r="AI190" s="26">
        <f t="shared" si="86"/>
        <v>0</v>
      </c>
      <c r="AJ190" s="26">
        <f t="shared" si="87"/>
        <v>0</v>
      </c>
      <c r="AK190" s="26">
        <f t="shared" si="88"/>
        <v>0</v>
      </c>
      <c r="AL190" s="26">
        <f t="shared" si="89"/>
        <v>0</v>
      </c>
      <c r="AM190" s="26">
        <f t="shared" si="90"/>
        <v>0</v>
      </c>
    </row>
    <row r="191" spans="1:39" x14ac:dyDescent="0.3">
      <c r="A191" s="5">
        <f t="shared" si="99"/>
        <v>182</v>
      </c>
      <c r="B191">
        <v>259.7606308823735</v>
      </c>
      <c r="C191" s="6">
        <f t="shared" si="75"/>
        <v>181</v>
      </c>
      <c r="D191" s="7">
        <f t="shared" si="91"/>
        <v>-5.3000000000000123E-2</v>
      </c>
      <c r="E191" s="8">
        <f t="shared" si="76"/>
        <v>3431681.9128336087</v>
      </c>
      <c r="F191" s="8">
        <f t="shared" si="92"/>
        <v>7033973.4431692455</v>
      </c>
      <c r="G191" s="8">
        <f t="shared" si="77"/>
        <v>1000</v>
      </c>
      <c r="H191" s="8">
        <f t="shared" si="102"/>
        <v>589667.81081683829</v>
      </c>
      <c r="I191" s="15">
        <f t="shared" si="93"/>
        <v>3.8496980724258654</v>
      </c>
      <c r="J191" s="15">
        <f t="shared" si="103"/>
        <v>27082.523703735824</v>
      </c>
      <c r="K191" s="19"/>
      <c r="L191" s="8">
        <f t="shared" si="78"/>
        <v>5000</v>
      </c>
      <c r="M191" s="8">
        <f t="shared" si="104"/>
        <v>910000</v>
      </c>
      <c r="N191" s="15">
        <f t="shared" si="94"/>
        <v>19.248490362129328</v>
      </c>
      <c r="O191" s="14">
        <f t="shared" si="105"/>
        <v>28943.159352483617</v>
      </c>
      <c r="P191" s="8">
        <f t="shared" si="95"/>
        <v>7518293.3331302134</v>
      </c>
      <c r="Q191" s="13">
        <f t="shared" si="100"/>
        <v>181</v>
      </c>
      <c r="R191" s="10">
        <v>259.7606308823735</v>
      </c>
      <c r="S191" s="12">
        <f t="shared" si="101"/>
        <v>-5.3000000000000123E-2</v>
      </c>
      <c r="T191" s="11">
        <f t="shared" si="96"/>
        <v>3431681.9128336087</v>
      </c>
      <c r="U191" s="11">
        <f t="shared" si="106"/>
        <v>7033973.4431692455</v>
      </c>
      <c r="V191" s="11">
        <f t="shared" si="97"/>
        <v>1000</v>
      </c>
      <c r="W191" s="11">
        <f t="shared" si="98"/>
        <v>589667.81081683829</v>
      </c>
      <c r="X191" s="10">
        <f t="shared" si="79"/>
        <v>3.8496980724258654</v>
      </c>
      <c r="Y191" s="10">
        <f t="shared" si="107"/>
        <v>27082.523703735824</v>
      </c>
      <c r="AA191" s="11">
        <f t="shared" si="80"/>
        <v>5000</v>
      </c>
      <c r="AB191" s="11">
        <f t="shared" si="108"/>
        <v>910000</v>
      </c>
      <c r="AC191" s="24"/>
      <c r="AD191" s="26">
        <f t="shared" si="81"/>
        <v>-5000</v>
      </c>
      <c r="AE191" s="26">
        <f t="shared" si="82"/>
        <v>-5000</v>
      </c>
      <c r="AF191" s="26">
        <f t="shared" si="83"/>
        <v>-1000</v>
      </c>
      <c r="AG191" s="26">
        <f t="shared" si="84"/>
        <v>0</v>
      </c>
      <c r="AH191" s="26">
        <f t="shared" si="85"/>
        <v>0</v>
      </c>
      <c r="AI191" s="26">
        <f t="shared" si="86"/>
        <v>0</v>
      </c>
      <c r="AJ191" s="26">
        <f t="shared" si="87"/>
        <v>0</v>
      </c>
      <c r="AK191" s="26">
        <f t="shared" si="88"/>
        <v>0</v>
      </c>
      <c r="AL191" s="26">
        <f t="shared" si="89"/>
        <v>0</v>
      </c>
      <c r="AM191" s="26">
        <f t="shared" si="90"/>
        <v>0</v>
      </c>
    </row>
    <row r="192" spans="1:39" x14ac:dyDescent="0.3">
      <c r="A192" s="5">
        <f t="shared" si="99"/>
        <v>183</v>
      </c>
      <c r="B192">
        <v>253.52637574119655</v>
      </c>
      <c r="C192" s="6">
        <f t="shared" si="75"/>
        <v>182</v>
      </c>
      <c r="D192" s="7">
        <f t="shared" si="91"/>
        <v>-2.399999999999998E-2</v>
      </c>
      <c r="E192" s="8">
        <f t="shared" si="76"/>
        <v>3479640.4367440282</v>
      </c>
      <c r="F192" s="8">
        <f t="shared" si="92"/>
        <v>6866134.0805331832</v>
      </c>
      <c r="G192" s="8">
        <f t="shared" si="77"/>
        <v>1000</v>
      </c>
      <c r="H192" s="8">
        <f t="shared" si="102"/>
        <v>590667.81081683829</v>
      </c>
      <c r="I192" s="15">
        <f t="shared" si="93"/>
        <v>3.9443627791248619</v>
      </c>
      <c r="J192" s="15">
        <f t="shared" si="103"/>
        <v>27086.46806651495</v>
      </c>
      <c r="K192" s="19"/>
      <c r="L192" s="8">
        <f t="shared" si="78"/>
        <v>5000</v>
      </c>
      <c r="M192" s="8">
        <f t="shared" si="104"/>
        <v>915000</v>
      </c>
      <c r="N192" s="15">
        <f t="shared" si="94"/>
        <v>19.721813895624312</v>
      </c>
      <c r="O192" s="14">
        <f t="shared" si="105"/>
        <v>28962.88116637924</v>
      </c>
      <c r="P192" s="8">
        <f t="shared" si="95"/>
        <v>7342854.2931350879</v>
      </c>
      <c r="Q192" s="13">
        <f t="shared" si="100"/>
        <v>182</v>
      </c>
      <c r="R192" s="10">
        <v>253.52637574119655</v>
      </c>
      <c r="S192" s="12">
        <f t="shared" si="101"/>
        <v>-2.399999999999998E-2</v>
      </c>
      <c r="T192" s="11">
        <f t="shared" si="96"/>
        <v>3479640.4367440282</v>
      </c>
      <c r="U192" s="11">
        <f t="shared" si="106"/>
        <v>6866134.0805331832</v>
      </c>
      <c r="V192" s="11">
        <f t="shared" si="97"/>
        <v>1000</v>
      </c>
      <c r="W192" s="11">
        <f t="shared" si="98"/>
        <v>590667.81081683829</v>
      </c>
      <c r="X192" s="10">
        <f t="shared" si="79"/>
        <v>3.9443627791248619</v>
      </c>
      <c r="Y192" s="10">
        <f t="shared" si="107"/>
        <v>27086.46806651495</v>
      </c>
      <c r="AA192" s="11">
        <f t="shared" si="80"/>
        <v>5000</v>
      </c>
      <c r="AB192" s="11">
        <f t="shared" si="108"/>
        <v>915000</v>
      </c>
      <c r="AC192" s="24"/>
      <c r="AD192" s="26">
        <f t="shared" si="81"/>
        <v>-5000</v>
      </c>
      <c r="AE192" s="26">
        <f t="shared" si="82"/>
        <v>-5000</v>
      </c>
      <c r="AF192" s="26">
        <f t="shared" si="83"/>
        <v>-1000</v>
      </c>
      <c r="AG192" s="26">
        <f t="shared" si="84"/>
        <v>0</v>
      </c>
      <c r="AH192" s="26">
        <f t="shared" si="85"/>
        <v>0</v>
      </c>
      <c r="AI192" s="26">
        <f t="shared" si="86"/>
        <v>0</v>
      </c>
      <c r="AJ192" s="26">
        <f t="shared" si="87"/>
        <v>0</v>
      </c>
      <c r="AK192" s="26">
        <f t="shared" si="88"/>
        <v>0</v>
      </c>
      <c r="AL192" s="26">
        <f t="shared" si="89"/>
        <v>0</v>
      </c>
      <c r="AM192" s="26">
        <f t="shared" si="90"/>
        <v>0</v>
      </c>
    </row>
    <row r="193" spans="1:39" x14ac:dyDescent="0.3">
      <c r="A193" s="5">
        <f t="shared" si="99"/>
        <v>184</v>
      </c>
      <c r="B193">
        <v>241.10358332987789</v>
      </c>
      <c r="C193" s="6">
        <f t="shared" si="75"/>
        <v>183</v>
      </c>
      <c r="D193" s="7">
        <f t="shared" si="91"/>
        <v>-4.9000000000000085E-2</v>
      </c>
      <c r="E193" s="8">
        <f t="shared" si="76"/>
        <v>3528198.4422033294</v>
      </c>
      <c r="F193" s="8">
        <f t="shared" si="92"/>
        <v>6530644.5105870571</v>
      </c>
      <c r="G193" s="8">
        <f t="shared" si="77"/>
        <v>1000</v>
      </c>
      <c r="H193" s="8">
        <f t="shared" si="102"/>
        <v>591667.81081683829</v>
      </c>
      <c r="I193" s="15">
        <f t="shared" si="93"/>
        <v>4.1475949307306648</v>
      </c>
      <c r="J193" s="15">
        <f t="shared" si="103"/>
        <v>27090.615661445681</v>
      </c>
      <c r="K193" s="19"/>
      <c r="L193" s="8">
        <f t="shared" si="78"/>
        <v>5000</v>
      </c>
      <c r="M193" s="8">
        <f t="shared" si="104"/>
        <v>920000</v>
      </c>
      <c r="N193" s="15">
        <f t="shared" si="94"/>
        <v>20.737974653653325</v>
      </c>
      <c r="O193" s="14">
        <f t="shared" si="105"/>
        <v>28983.619141032894</v>
      </c>
      <c r="P193" s="8">
        <f t="shared" si="95"/>
        <v>6988054.4327714685</v>
      </c>
      <c r="Q193" s="13">
        <f t="shared" si="100"/>
        <v>183</v>
      </c>
      <c r="R193" s="10">
        <v>241.10358332987789</v>
      </c>
      <c r="S193" s="12">
        <f t="shared" si="101"/>
        <v>-4.9000000000000085E-2</v>
      </c>
      <c r="T193" s="11">
        <f t="shared" si="96"/>
        <v>3528198.4422033294</v>
      </c>
      <c r="U193" s="11">
        <f t="shared" si="106"/>
        <v>6530644.5105870571</v>
      </c>
      <c r="V193" s="11">
        <f t="shared" si="97"/>
        <v>1000</v>
      </c>
      <c r="W193" s="11">
        <f t="shared" si="98"/>
        <v>591667.81081683829</v>
      </c>
      <c r="X193" s="10">
        <f t="shared" si="79"/>
        <v>4.1475949307306648</v>
      </c>
      <c r="Y193" s="10">
        <f t="shared" si="107"/>
        <v>27090.615661445681</v>
      </c>
      <c r="AA193" s="11">
        <f t="shared" si="80"/>
        <v>5000</v>
      </c>
      <c r="AB193" s="11">
        <f t="shared" si="108"/>
        <v>920000</v>
      </c>
      <c r="AC193" s="24"/>
      <c r="AD193" s="26">
        <f t="shared" si="81"/>
        <v>-5000</v>
      </c>
      <c r="AE193" s="26">
        <f t="shared" si="82"/>
        <v>-5000</v>
      </c>
      <c r="AF193" s="26">
        <f t="shared" si="83"/>
        <v>-1000</v>
      </c>
      <c r="AG193" s="26">
        <f t="shared" si="84"/>
        <v>0</v>
      </c>
      <c r="AH193" s="26">
        <f t="shared" si="85"/>
        <v>0</v>
      </c>
      <c r="AI193" s="26">
        <f t="shared" si="86"/>
        <v>0</v>
      </c>
      <c r="AJ193" s="26">
        <f t="shared" si="87"/>
        <v>0</v>
      </c>
      <c r="AK193" s="26">
        <f t="shared" si="88"/>
        <v>0</v>
      </c>
      <c r="AL193" s="26">
        <f t="shared" si="89"/>
        <v>0</v>
      </c>
      <c r="AM193" s="26">
        <f t="shared" si="90"/>
        <v>0</v>
      </c>
    </row>
    <row r="194" spans="1:39" x14ac:dyDescent="0.3">
      <c r="A194" s="5">
        <f t="shared" si="99"/>
        <v>185</v>
      </c>
      <c r="B194">
        <v>255.32869474634069</v>
      </c>
      <c r="C194" s="6">
        <f t="shared" si="75"/>
        <v>184</v>
      </c>
      <c r="D194" s="7">
        <f t="shared" si="91"/>
        <v>5.8999999999999997E-2</v>
      </c>
      <c r="E194" s="8">
        <f t="shared" si="76"/>
        <v>3577363.4227308705</v>
      </c>
      <c r="F194" s="8">
        <f t="shared" si="92"/>
        <v>6917011.5367116928</v>
      </c>
      <c r="G194" s="8">
        <f t="shared" si="77"/>
        <v>1000</v>
      </c>
      <c r="H194" s="8">
        <f t="shared" si="102"/>
        <v>592667.81081683829</v>
      </c>
      <c r="I194" s="15">
        <f t="shared" si="93"/>
        <v>3.9165202367617233</v>
      </c>
      <c r="J194" s="15">
        <f t="shared" si="103"/>
        <v>27094.532181682443</v>
      </c>
      <c r="K194" s="19"/>
      <c r="L194" s="8">
        <f t="shared" si="78"/>
        <v>5000</v>
      </c>
      <c r="M194" s="8">
        <f t="shared" si="104"/>
        <v>925000</v>
      </c>
      <c r="N194" s="15">
        <f t="shared" si="94"/>
        <v>19.582601183808617</v>
      </c>
      <c r="O194" s="14">
        <f t="shared" si="105"/>
        <v>29003.201742216701</v>
      </c>
      <c r="P194" s="8">
        <f t="shared" si="95"/>
        <v>7405349.6443049842</v>
      </c>
      <c r="Q194" s="13">
        <f t="shared" si="100"/>
        <v>184</v>
      </c>
      <c r="R194" s="10">
        <v>255.32869474634069</v>
      </c>
      <c r="S194" s="12">
        <f t="shared" si="101"/>
        <v>5.8999999999999997E-2</v>
      </c>
      <c r="T194" s="11">
        <f t="shared" si="96"/>
        <v>3577363.4227308705</v>
      </c>
      <c r="U194" s="11">
        <f t="shared" si="106"/>
        <v>6917011.5367116928</v>
      </c>
      <c r="V194" s="11">
        <f t="shared" si="97"/>
        <v>1000</v>
      </c>
      <c r="W194" s="11">
        <f t="shared" si="98"/>
        <v>592667.81081683829</v>
      </c>
      <c r="X194" s="10">
        <f t="shared" si="79"/>
        <v>3.9165202367617233</v>
      </c>
      <c r="Y194" s="10">
        <f t="shared" si="107"/>
        <v>27094.532181682443</v>
      </c>
      <c r="AA194" s="11">
        <f t="shared" si="80"/>
        <v>5000</v>
      </c>
      <c r="AB194" s="11">
        <f t="shared" si="108"/>
        <v>925000</v>
      </c>
      <c r="AC194" s="24"/>
      <c r="AD194" s="26">
        <f t="shared" si="81"/>
        <v>-5000</v>
      </c>
      <c r="AE194" s="26">
        <f t="shared" si="82"/>
        <v>-5000</v>
      </c>
      <c r="AF194" s="26">
        <f t="shared" si="83"/>
        <v>-1000</v>
      </c>
      <c r="AG194" s="26">
        <f t="shared" si="84"/>
        <v>0</v>
      </c>
      <c r="AH194" s="26">
        <f t="shared" si="85"/>
        <v>0</v>
      </c>
      <c r="AI194" s="26">
        <f t="shared" si="86"/>
        <v>0</v>
      </c>
      <c r="AJ194" s="26">
        <f t="shared" si="87"/>
        <v>0</v>
      </c>
      <c r="AK194" s="26">
        <f t="shared" si="88"/>
        <v>0</v>
      </c>
      <c r="AL194" s="26">
        <f t="shared" si="89"/>
        <v>0</v>
      </c>
      <c r="AM194" s="26">
        <f t="shared" si="90"/>
        <v>0</v>
      </c>
    </row>
    <row r="195" spans="1:39" x14ac:dyDescent="0.3">
      <c r="A195" s="5">
        <f t="shared" si="99"/>
        <v>186</v>
      </c>
      <c r="B195">
        <v>246.13686173547242</v>
      </c>
      <c r="C195" s="6">
        <f t="shared" si="75"/>
        <v>185</v>
      </c>
      <c r="D195" s="7">
        <f t="shared" si="91"/>
        <v>-3.6000000000000004E-2</v>
      </c>
      <c r="E195" s="8">
        <f t="shared" si="76"/>
        <v>3627142.9655150063</v>
      </c>
      <c r="F195" s="8">
        <f t="shared" si="92"/>
        <v>6668963.1213900717</v>
      </c>
      <c r="G195" s="8">
        <f t="shared" si="77"/>
        <v>1000</v>
      </c>
      <c r="H195" s="8">
        <f t="shared" si="102"/>
        <v>593667.81081683829</v>
      </c>
      <c r="I195" s="15">
        <f t="shared" si="93"/>
        <v>4.0627803285909989</v>
      </c>
      <c r="J195" s="15">
        <f t="shared" si="103"/>
        <v>27098.594962011033</v>
      </c>
      <c r="K195" s="19"/>
      <c r="L195" s="8">
        <f t="shared" si="78"/>
        <v>5000</v>
      </c>
      <c r="M195" s="8">
        <f t="shared" si="104"/>
        <v>930000</v>
      </c>
      <c r="N195" s="15">
        <f t="shared" si="94"/>
        <v>20.313901642954995</v>
      </c>
      <c r="O195" s="14">
        <f t="shared" si="105"/>
        <v>29023.515643859657</v>
      </c>
      <c r="P195" s="8">
        <f t="shared" si="95"/>
        <v>7143757.0571100051</v>
      </c>
      <c r="Q195" s="13">
        <f t="shared" si="100"/>
        <v>185</v>
      </c>
      <c r="R195" s="10">
        <v>246.13686173547242</v>
      </c>
      <c r="S195" s="12">
        <f t="shared" si="101"/>
        <v>-3.6000000000000004E-2</v>
      </c>
      <c r="T195" s="11">
        <f t="shared" si="96"/>
        <v>3627142.9655150063</v>
      </c>
      <c r="U195" s="11">
        <f t="shared" si="106"/>
        <v>6668963.1213900717</v>
      </c>
      <c r="V195" s="11">
        <f t="shared" si="97"/>
        <v>1000</v>
      </c>
      <c r="W195" s="11">
        <f t="shared" si="98"/>
        <v>593667.81081683829</v>
      </c>
      <c r="X195" s="10">
        <f t="shared" si="79"/>
        <v>4.0627803285909989</v>
      </c>
      <c r="Y195" s="10">
        <f t="shared" si="107"/>
        <v>27098.594962011033</v>
      </c>
      <c r="AA195" s="11">
        <f t="shared" si="80"/>
        <v>5000</v>
      </c>
      <c r="AB195" s="11">
        <f t="shared" si="108"/>
        <v>930000</v>
      </c>
      <c r="AC195" s="24"/>
      <c r="AD195" s="26">
        <f t="shared" si="81"/>
        <v>-5000</v>
      </c>
      <c r="AE195" s="26">
        <f t="shared" si="82"/>
        <v>-5000</v>
      </c>
      <c r="AF195" s="26">
        <f t="shared" si="83"/>
        <v>-1000</v>
      </c>
      <c r="AG195" s="26">
        <f t="shared" si="84"/>
        <v>0</v>
      </c>
      <c r="AH195" s="26">
        <f t="shared" si="85"/>
        <v>0</v>
      </c>
      <c r="AI195" s="26">
        <f t="shared" si="86"/>
        <v>0</v>
      </c>
      <c r="AJ195" s="26">
        <f t="shared" si="87"/>
        <v>0</v>
      </c>
      <c r="AK195" s="26">
        <f t="shared" si="88"/>
        <v>0</v>
      </c>
      <c r="AL195" s="26">
        <f t="shared" si="89"/>
        <v>0</v>
      </c>
      <c r="AM195" s="26">
        <f t="shared" si="90"/>
        <v>0</v>
      </c>
    </row>
    <row r="196" spans="1:39" x14ac:dyDescent="0.3">
      <c r="A196" s="5">
        <f t="shared" si="99"/>
        <v>187</v>
      </c>
      <c r="B196">
        <v>254.50551503447849</v>
      </c>
      <c r="C196" s="6">
        <f t="shared" si="75"/>
        <v>186</v>
      </c>
      <c r="D196" s="7">
        <f t="shared" si="91"/>
        <v>3.400000000000003E-2</v>
      </c>
      <c r="E196" s="8">
        <f t="shared" si="76"/>
        <v>3677544.7525839447</v>
      </c>
      <c r="F196" s="8">
        <f t="shared" si="92"/>
        <v>6896741.8675173344</v>
      </c>
      <c r="G196" s="8">
        <f t="shared" si="77"/>
        <v>1000</v>
      </c>
      <c r="H196" s="8">
        <f t="shared" si="102"/>
        <v>594667.81081683829</v>
      </c>
      <c r="I196" s="15">
        <f t="shared" si="93"/>
        <v>3.9291879386760145</v>
      </c>
      <c r="J196" s="15">
        <f t="shared" si="103"/>
        <v>27102.52414994971</v>
      </c>
      <c r="K196" s="19"/>
      <c r="L196" s="8">
        <f t="shared" si="78"/>
        <v>5000</v>
      </c>
      <c r="M196" s="8">
        <f t="shared" si="104"/>
        <v>935000</v>
      </c>
      <c r="N196" s="15">
        <f t="shared" si="94"/>
        <v>19.645939693380072</v>
      </c>
      <c r="O196" s="14">
        <f t="shared" si="105"/>
        <v>29043.161583553036</v>
      </c>
      <c r="P196" s="8">
        <f t="shared" si="95"/>
        <v>7391644.7970517455</v>
      </c>
      <c r="Q196" s="13">
        <f t="shared" si="100"/>
        <v>186</v>
      </c>
      <c r="R196" s="10">
        <v>254.50551503447849</v>
      </c>
      <c r="S196" s="12">
        <f t="shared" si="101"/>
        <v>3.400000000000003E-2</v>
      </c>
      <c r="T196" s="11">
        <f t="shared" si="96"/>
        <v>3677544.7525839447</v>
      </c>
      <c r="U196" s="11">
        <f t="shared" si="106"/>
        <v>6896741.8675173344</v>
      </c>
      <c r="V196" s="11">
        <f t="shared" si="97"/>
        <v>1000</v>
      </c>
      <c r="W196" s="11">
        <f t="shared" si="98"/>
        <v>594667.81081683829</v>
      </c>
      <c r="X196" s="10">
        <f t="shared" si="79"/>
        <v>3.9291879386760145</v>
      </c>
      <c r="Y196" s="10">
        <f t="shared" si="107"/>
        <v>27102.52414994971</v>
      </c>
      <c r="AA196" s="11">
        <f t="shared" si="80"/>
        <v>5000</v>
      </c>
      <c r="AB196" s="11">
        <f t="shared" si="108"/>
        <v>935000</v>
      </c>
      <c r="AC196" s="24"/>
      <c r="AD196" s="26">
        <f t="shared" si="81"/>
        <v>-5000</v>
      </c>
      <c r="AE196" s="26">
        <f t="shared" si="82"/>
        <v>-5000</v>
      </c>
      <c r="AF196" s="26">
        <f t="shared" si="83"/>
        <v>-1000</v>
      </c>
      <c r="AG196" s="26">
        <f t="shared" si="84"/>
        <v>0</v>
      </c>
      <c r="AH196" s="26">
        <f t="shared" si="85"/>
        <v>0</v>
      </c>
      <c r="AI196" s="26">
        <f t="shared" si="86"/>
        <v>0</v>
      </c>
      <c r="AJ196" s="26">
        <f t="shared" si="87"/>
        <v>0</v>
      </c>
      <c r="AK196" s="26">
        <f t="shared" si="88"/>
        <v>0</v>
      </c>
      <c r="AL196" s="26">
        <f t="shared" si="89"/>
        <v>0</v>
      </c>
      <c r="AM196" s="26">
        <f t="shared" si="90"/>
        <v>0</v>
      </c>
    </row>
    <row r="197" spans="1:39" x14ac:dyDescent="0.3">
      <c r="A197" s="5">
        <f t="shared" si="99"/>
        <v>188</v>
      </c>
      <c r="B197">
        <v>248.65188818868549</v>
      </c>
      <c r="C197" s="6">
        <f t="shared" si="75"/>
        <v>187</v>
      </c>
      <c r="D197" s="7">
        <f t="shared" si="91"/>
        <v>-2.2999999999999986E-2</v>
      </c>
      <c r="E197" s="8">
        <f t="shared" si="76"/>
        <v>3728576.5619912432</v>
      </c>
      <c r="F197" s="8">
        <f t="shared" si="92"/>
        <v>6739093.804564436</v>
      </c>
      <c r="G197" s="8">
        <f t="shared" si="77"/>
        <v>1000</v>
      </c>
      <c r="H197" s="8">
        <f t="shared" si="102"/>
        <v>595667.81081683829</v>
      </c>
      <c r="I197" s="15">
        <f t="shared" si="93"/>
        <v>4.0216867335476092</v>
      </c>
      <c r="J197" s="15">
        <f t="shared" si="103"/>
        <v>27106.545836683257</v>
      </c>
      <c r="K197" s="19"/>
      <c r="L197" s="8">
        <f t="shared" si="78"/>
        <v>5000</v>
      </c>
      <c r="M197" s="8">
        <f t="shared" si="104"/>
        <v>940000</v>
      </c>
      <c r="N197" s="15">
        <f t="shared" si="94"/>
        <v>20.108433667738048</v>
      </c>
      <c r="O197" s="14">
        <f t="shared" si="105"/>
        <v>29063.270017220773</v>
      </c>
      <c r="P197" s="8">
        <f t="shared" si="95"/>
        <v>7226636.9667195547</v>
      </c>
      <c r="Q197" s="13">
        <f t="shared" si="100"/>
        <v>187</v>
      </c>
      <c r="R197" s="10">
        <v>248.65188818868549</v>
      </c>
      <c r="S197" s="12">
        <f t="shared" si="101"/>
        <v>-2.2999999999999986E-2</v>
      </c>
      <c r="T197" s="11">
        <f t="shared" si="96"/>
        <v>3728576.5619912432</v>
      </c>
      <c r="U197" s="11">
        <f t="shared" si="106"/>
        <v>6739093.804564436</v>
      </c>
      <c r="V197" s="11">
        <f t="shared" si="97"/>
        <v>1000</v>
      </c>
      <c r="W197" s="11">
        <f t="shared" si="98"/>
        <v>595667.81081683829</v>
      </c>
      <c r="X197" s="10">
        <f t="shared" si="79"/>
        <v>4.0216867335476092</v>
      </c>
      <c r="Y197" s="10">
        <f t="shared" si="107"/>
        <v>27106.545836683257</v>
      </c>
      <c r="AA197" s="11">
        <f t="shared" si="80"/>
        <v>5000</v>
      </c>
      <c r="AB197" s="11">
        <f t="shared" si="108"/>
        <v>940000</v>
      </c>
      <c r="AC197" s="24"/>
      <c r="AD197" s="26">
        <f t="shared" si="81"/>
        <v>-5000</v>
      </c>
      <c r="AE197" s="26">
        <f t="shared" si="82"/>
        <v>-5000</v>
      </c>
      <c r="AF197" s="26">
        <f t="shared" si="83"/>
        <v>-1000</v>
      </c>
      <c r="AG197" s="26">
        <f t="shared" si="84"/>
        <v>0</v>
      </c>
      <c r="AH197" s="26">
        <f t="shared" si="85"/>
        <v>0</v>
      </c>
      <c r="AI197" s="26">
        <f t="shared" si="86"/>
        <v>0</v>
      </c>
      <c r="AJ197" s="26">
        <f t="shared" si="87"/>
        <v>0</v>
      </c>
      <c r="AK197" s="26">
        <f t="shared" si="88"/>
        <v>0</v>
      </c>
      <c r="AL197" s="26">
        <f t="shared" si="89"/>
        <v>0</v>
      </c>
      <c r="AM197" s="26">
        <f t="shared" si="90"/>
        <v>0</v>
      </c>
    </row>
    <row r="198" spans="1:39" x14ac:dyDescent="0.3">
      <c r="A198" s="5">
        <f t="shared" si="99"/>
        <v>189</v>
      </c>
      <c r="B198">
        <v>258.84661560442157</v>
      </c>
      <c r="C198" s="6">
        <f t="shared" si="75"/>
        <v>188</v>
      </c>
      <c r="D198" s="7">
        <f t="shared" si="91"/>
        <v>4.0999999999999912E-2</v>
      </c>
      <c r="E198" s="8">
        <f t="shared" si="76"/>
        <v>3780246.2690161341</v>
      </c>
      <c r="F198" s="8">
        <f t="shared" si="92"/>
        <v>7016437.6505515771</v>
      </c>
      <c r="G198" s="8">
        <f t="shared" si="77"/>
        <v>1000</v>
      </c>
      <c r="H198" s="8">
        <f t="shared" si="102"/>
        <v>596667.81081683829</v>
      </c>
      <c r="I198" s="15">
        <f t="shared" si="93"/>
        <v>3.8632917709391066</v>
      </c>
      <c r="J198" s="15">
        <f t="shared" si="103"/>
        <v>27110.409128454197</v>
      </c>
      <c r="K198" s="19"/>
      <c r="L198" s="8">
        <f t="shared" si="78"/>
        <v>5000</v>
      </c>
      <c r="M198" s="8">
        <f t="shared" si="104"/>
        <v>945000</v>
      </c>
      <c r="N198" s="15">
        <f t="shared" si="94"/>
        <v>19.316458854695533</v>
      </c>
      <c r="O198" s="14">
        <f t="shared" si="105"/>
        <v>29082.58647607547</v>
      </c>
      <c r="P198" s="8">
        <f t="shared" si="95"/>
        <v>7527929.0823550569</v>
      </c>
      <c r="Q198" s="13">
        <f t="shared" si="100"/>
        <v>188</v>
      </c>
      <c r="R198" s="10">
        <v>258.84661560442157</v>
      </c>
      <c r="S198" s="12">
        <f t="shared" si="101"/>
        <v>4.0999999999999912E-2</v>
      </c>
      <c r="T198" s="11">
        <f t="shared" si="96"/>
        <v>3780246.2690161341</v>
      </c>
      <c r="U198" s="11">
        <f t="shared" si="106"/>
        <v>7016437.6505515771</v>
      </c>
      <c r="V198" s="11">
        <f t="shared" si="97"/>
        <v>1000</v>
      </c>
      <c r="W198" s="11">
        <f t="shared" si="98"/>
        <v>596667.81081683829</v>
      </c>
      <c r="X198" s="10">
        <f t="shared" si="79"/>
        <v>3.8632917709391066</v>
      </c>
      <c r="Y198" s="10">
        <f t="shared" si="107"/>
        <v>27110.409128454197</v>
      </c>
      <c r="AA198" s="11">
        <f t="shared" si="80"/>
        <v>5000</v>
      </c>
      <c r="AB198" s="11">
        <f t="shared" si="108"/>
        <v>945000</v>
      </c>
      <c r="AC198" s="24"/>
      <c r="AD198" s="26">
        <f t="shared" si="81"/>
        <v>-5000</v>
      </c>
      <c r="AE198" s="26">
        <f t="shared" si="82"/>
        <v>-5000</v>
      </c>
      <c r="AF198" s="26">
        <f t="shared" si="83"/>
        <v>-1000</v>
      </c>
      <c r="AG198" s="26">
        <f t="shared" si="84"/>
        <v>0</v>
      </c>
      <c r="AH198" s="26">
        <f t="shared" si="85"/>
        <v>0</v>
      </c>
      <c r="AI198" s="26">
        <f t="shared" si="86"/>
        <v>0</v>
      </c>
      <c r="AJ198" s="26">
        <f t="shared" si="87"/>
        <v>0</v>
      </c>
      <c r="AK198" s="26">
        <f t="shared" si="88"/>
        <v>0</v>
      </c>
      <c r="AL198" s="26">
        <f t="shared" si="89"/>
        <v>0</v>
      </c>
      <c r="AM198" s="26">
        <f t="shared" si="90"/>
        <v>0</v>
      </c>
    </row>
    <row r="199" spans="1:39" x14ac:dyDescent="0.3">
      <c r="A199" s="5">
        <f t="shared" si="99"/>
        <v>190</v>
      </c>
      <c r="B199">
        <v>258.84661560442157</v>
      </c>
      <c r="C199" s="6">
        <f t="shared" si="75"/>
        <v>189</v>
      </c>
      <c r="D199" s="7">
        <f t="shared" si="91"/>
        <v>0</v>
      </c>
      <c r="E199" s="8">
        <f t="shared" si="76"/>
        <v>3832561.8473788355</v>
      </c>
      <c r="F199" s="8">
        <f t="shared" si="92"/>
        <v>7017437.6505515771</v>
      </c>
      <c r="G199" s="8">
        <f t="shared" si="77"/>
        <v>1000</v>
      </c>
      <c r="H199" s="8">
        <f t="shared" si="102"/>
        <v>597667.81081683829</v>
      </c>
      <c r="I199" s="15">
        <f t="shared" si="93"/>
        <v>3.8632917709391066</v>
      </c>
      <c r="J199" s="15">
        <f t="shared" si="103"/>
        <v>27114.272420225137</v>
      </c>
      <c r="K199" s="19"/>
      <c r="L199" s="8">
        <f t="shared" si="78"/>
        <v>5000</v>
      </c>
      <c r="M199" s="8">
        <f t="shared" si="104"/>
        <v>950000</v>
      </c>
      <c r="N199" s="15">
        <f t="shared" si="94"/>
        <v>19.316458854695533</v>
      </c>
      <c r="O199" s="14">
        <f t="shared" si="105"/>
        <v>29101.902934930167</v>
      </c>
      <c r="P199" s="8">
        <f t="shared" si="95"/>
        <v>7532929.0823550569</v>
      </c>
      <c r="Q199" s="13">
        <f t="shared" si="100"/>
        <v>189</v>
      </c>
      <c r="R199" s="10">
        <v>258.84661560442157</v>
      </c>
      <c r="S199" s="12">
        <f t="shared" si="101"/>
        <v>0</v>
      </c>
      <c r="T199" s="11">
        <f t="shared" si="96"/>
        <v>3832561.8473788355</v>
      </c>
      <c r="U199" s="11">
        <f t="shared" si="106"/>
        <v>7017437.6505515771</v>
      </c>
      <c r="V199" s="11">
        <f t="shared" si="97"/>
        <v>1000</v>
      </c>
      <c r="W199" s="11">
        <f t="shared" si="98"/>
        <v>597667.81081683829</v>
      </c>
      <c r="X199" s="10">
        <f t="shared" si="79"/>
        <v>3.8632917709391066</v>
      </c>
      <c r="Y199" s="10">
        <f t="shared" si="107"/>
        <v>27114.272420225137</v>
      </c>
      <c r="AA199" s="11">
        <f t="shared" si="80"/>
        <v>5000</v>
      </c>
      <c r="AB199" s="11">
        <f t="shared" si="108"/>
        <v>950000</v>
      </c>
      <c r="AC199" s="24"/>
      <c r="AD199" s="26">
        <f t="shared" si="81"/>
        <v>-5000</v>
      </c>
      <c r="AE199" s="26">
        <f t="shared" si="82"/>
        <v>-5000</v>
      </c>
      <c r="AF199" s="26">
        <f t="shared" si="83"/>
        <v>-1000</v>
      </c>
      <c r="AG199" s="26">
        <f t="shared" si="84"/>
        <v>0</v>
      </c>
      <c r="AH199" s="26">
        <f t="shared" si="85"/>
        <v>0</v>
      </c>
      <c r="AI199" s="26">
        <f t="shared" si="86"/>
        <v>0</v>
      </c>
      <c r="AJ199" s="26">
        <f t="shared" si="87"/>
        <v>0</v>
      </c>
      <c r="AK199" s="26">
        <f t="shared" si="88"/>
        <v>0</v>
      </c>
      <c r="AL199" s="26">
        <f t="shared" si="89"/>
        <v>0</v>
      </c>
      <c r="AM199" s="26">
        <f t="shared" si="90"/>
        <v>0</v>
      </c>
    </row>
    <row r="200" spans="1:39" x14ac:dyDescent="0.3">
      <c r="A200" s="5">
        <f t="shared" si="99"/>
        <v>191</v>
      </c>
      <c r="B200">
        <v>225.71424880705561</v>
      </c>
      <c r="C200" s="6">
        <f t="shared" si="75"/>
        <v>190</v>
      </c>
      <c r="D200" s="7">
        <f t="shared" si="91"/>
        <v>-0.128</v>
      </c>
      <c r="E200" s="8">
        <f t="shared" si="76"/>
        <v>3885531.3704710715</v>
      </c>
      <c r="F200" s="8">
        <f t="shared" si="92"/>
        <v>6120077.6312809754</v>
      </c>
      <c r="G200" s="8">
        <f t="shared" si="77"/>
        <v>1000</v>
      </c>
      <c r="H200" s="8">
        <f t="shared" si="102"/>
        <v>598667.81081683829</v>
      </c>
      <c r="I200" s="15">
        <f t="shared" si="93"/>
        <v>4.4303804712604435</v>
      </c>
      <c r="J200" s="15">
        <f t="shared" si="103"/>
        <v>27118.702800696399</v>
      </c>
      <c r="K200" s="19"/>
      <c r="L200" s="8">
        <f t="shared" si="78"/>
        <v>5000</v>
      </c>
      <c r="M200" s="8">
        <f t="shared" si="104"/>
        <v>955000</v>
      </c>
      <c r="N200" s="15">
        <f t="shared" si="94"/>
        <v>22.151902356302216</v>
      </c>
      <c r="O200" s="14">
        <f t="shared" si="105"/>
        <v>29124.054837286469</v>
      </c>
      <c r="P200" s="8">
        <f t="shared" si="95"/>
        <v>6573714.1598136099</v>
      </c>
      <c r="Q200" s="13">
        <f t="shared" si="100"/>
        <v>190</v>
      </c>
      <c r="R200" s="10">
        <v>225.71424880705561</v>
      </c>
      <c r="S200" s="12">
        <f t="shared" si="101"/>
        <v>-0.128</v>
      </c>
      <c r="T200" s="11">
        <f t="shared" si="96"/>
        <v>3885531.3704710715</v>
      </c>
      <c r="U200" s="11">
        <f t="shared" si="106"/>
        <v>6120077.6312809754</v>
      </c>
      <c r="V200" s="11">
        <f t="shared" si="97"/>
        <v>1000</v>
      </c>
      <c r="W200" s="11">
        <f t="shared" si="98"/>
        <v>598667.81081683829</v>
      </c>
      <c r="X200" s="10">
        <f t="shared" si="79"/>
        <v>4.4303804712604435</v>
      </c>
      <c r="Y200" s="10">
        <f t="shared" si="107"/>
        <v>27118.702800696399</v>
      </c>
      <c r="AA200" s="11">
        <f t="shared" si="80"/>
        <v>5000</v>
      </c>
      <c r="AB200" s="11">
        <f t="shared" si="108"/>
        <v>955000</v>
      </c>
      <c r="AC200" s="24"/>
      <c r="AD200" s="26">
        <f t="shared" si="81"/>
        <v>-5000</v>
      </c>
      <c r="AE200" s="26">
        <f t="shared" si="82"/>
        <v>-5000</v>
      </c>
      <c r="AF200" s="26">
        <f t="shared" si="83"/>
        <v>-1000</v>
      </c>
      <c r="AG200" s="26">
        <f t="shared" si="84"/>
        <v>0</v>
      </c>
      <c r="AH200" s="26">
        <f t="shared" si="85"/>
        <v>0</v>
      </c>
      <c r="AI200" s="26">
        <f t="shared" si="86"/>
        <v>0</v>
      </c>
      <c r="AJ200" s="26">
        <f t="shared" si="87"/>
        <v>0</v>
      </c>
      <c r="AK200" s="26">
        <f t="shared" si="88"/>
        <v>0</v>
      </c>
      <c r="AL200" s="26">
        <f t="shared" si="89"/>
        <v>0</v>
      </c>
      <c r="AM200" s="26">
        <f t="shared" si="90"/>
        <v>0</v>
      </c>
    </row>
    <row r="201" spans="1:39" x14ac:dyDescent="0.3">
      <c r="A201" s="5">
        <f t="shared" si="99"/>
        <v>192</v>
      </c>
      <c r="B201">
        <v>237.90281824263661</v>
      </c>
      <c r="C201" s="6">
        <f t="shared" si="75"/>
        <v>191</v>
      </c>
      <c r="D201" s="7">
        <f t="shared" si="91"/>
        <v>5.3999999999999992E-2</v>
      </c>
      <c r="E201" s="8">
        <f t="shared" si="76"/>
        <v>3939163.0126019595</v>
      </c>
      <c r="F201" s="8">
        <f t="shared" si="92"/>
        <v>6451615.8233701484</v>
      </c>
      <c r="G201" s="8">
        <f t="shared" si="77"/>
        <v>1000</v>
      </c>
      <c r="H201" s="8">
        <f t="shared" si="102"/>
        <v>599667.81081683829</v>
      </c>
      <c r="I201" s="15">
        <f t="shared" si="93"/>
        <v>4.2033970315563982</v>
      </c>
      <c r="J201" s="15">
        <f t="shared" si="103"/>
        <v>27122.906197727956</v>
      </c>
      <c r="K201" s="19"/>
      <c r="L201" s="8">
        <f t="shared" si="78"/>
        <v>5000</v>
      </c>
      <c r="M201" s="8">
        <f t="shared" si="104"/>
        <v>960000</v>
      </c>
      <c r="N201" s="15">
        <f t="shared" si="94"/>
        <v>21.016985157781988</v>
      </c>
      <c r="O201" s="14">
        <f t="shared" si="105"/>
        <v>29145.07182244425</v>
      </c>
      <c r="P201" s="8">
        <f t="shared" si="95"/>
        <v>6933694.7244435446</v>
      </c>
      <c r="Q201" s="13">
        <f t="shared" si="100"/>
        <v>191</v>
      </c>
      <c r="R201" s="10">
        <v>237.90281824263661</v>
      </c>
      <c r="S201" s="12">
        <f t="shared" si="101"/>
        <v>5.3999999999999992E-2</v>
      </c>
      <c r="T201" s="11">
        <f t="shared" si="96"/>
        <v>3939163.0126019595</v>
      </c>
      <c r="U201" s="11">
        <f t="shared" si="106"/>
        <v>6451615.8233701484</v>
      </c>
      <c r="V201" s="11">
        <f t="shared" si="97"/>
        <v>1000</v>
      </c>
      <c r="W201" s="11">
        <f t="shared" si="98"/>
        <v>599667.81081683829</v>
      </c>
      <c r="X201" s="10">
        <f t="shared" si="79"/>
        <v>4.2033970315563982</v>
      </c>
      <c r="Y201" s="10">
        <f t="shared" si="107"/>
        <v>27122.906197727956</v>
      </c>
      <c r="AA201" s="11">
        <f t="shared" si="80"/>
        <v>5000</v>
      </c>
      <c r="AB201" s="11">
        <f t="shared" si="108"/>
        <v>960000</v>
      </c>
      <c r="AC201" s="24"/>
      <c r="AD201" s="26">
        <f t="shared" si="81"/>
        <v>-5000</v>
      </c>
      <c r="AE201" s="26">
        <f t="shared" si="82"/>
        <v>-5000</v>
      </c>
      <c r="AF201" s="26">
        <f t="shared" si="83"/>
        <v>-1000</v>
      </c>
      <c r="AG201" s="26">
        <f t="shared" si="84"/>
        <v>0</v>
      </c>
      <c r="AH201" s="26">
        <f t="shared" si="85"/>
        <v>0</v>
      </c>
      <c r="AI201" s="26">
        <f t="shared" si="86"/>
        <v>0</v>
      </c>
      <c r="AJ201" s="26">
        <f t="shared" si="87"/>
        <v>0</v>
      </c>
      <c r="AK201" s="26">
        <f t="shared" si="88"/>
        <v>0</v>
      </c>
      <c r="AL201" s="26">
        <f t="shared" si="89"/>
        <v>0</v>
      </c>
      <c r="AM201" s="26">
        <f t="shared" si="90"/>
        <v>0</v>
      </c>
    </row>
    <row r="202" spans="1:39" x14ac:dyDescent="0.3">
      <c r="A202" s="5">
        <f t="shared" si="99"/>
        <v>193</v>
      </c>
      <c r="B202">
        <v>224.34235760280632</v>
      </c>
      <c r="C202" s="6">
        <f t="shared" ref="C202:C265" si="109">IF(AND(A202&gt;=startm,A202&lt;=endm),A202-startm,"NA")</f>
        <v>192</v>
      </c>
      <c r="D202" s="7">
        <f t="shared" si="91"/>
        <v>-5.7000000000000037E-2</v>
      </c>
      <c r="E202" s="8">
        <f t="shared" ref="E202:E265" si="110">IF(C202="NA","NA",IF(C202=0,typical,(1+return/12)*typical*((1+return/12)^C202-1)/(return/12)))</f>
        <v>3993465.0502594844</v>
      </c>
      <c r="F202" s="8">
        <f t="shared" si="92"/>
        <v>6084816.7214380493</v>
      </c>
      <c r="G202" s="8">
        <f t="shared" ref="G202:G265" si="111">IF(C202="NA","NA",IF(C202=0,typical,IF((F202-E202)&gt;0,IF(typical-(F202-E202)&lt;min,min,typical-(F202-E202)),IF((F202-E202)&lt;0,IF(typical-(F202-E202)&gt;max,max,typical-(F202-E202)),IF((E202-F202)=0,min,)))))</f>
        <v>1000</v>
      </c>
      <c r="H202" s="8">
        <f t="shared" si="102"/>
        <v>600667.81081683829</v>
      </c>
      <c r="I202" s="15">
        <f t="shared" si="93"/>
        <v>4.4574729921064664</v>
      </c>
      <c r="J202" s="15">
        <f t="shared" si="103"/>
        <v>27127.363670720064</v>
      </c>
      <c r="K202" s="19"/>
      <c r="L202" s="8">
        <f t="shared" ref="L202:L265" si="112">IF(C202="NA","NA",typical)</f>
        <v>5000</v>
      </c>
      <c r="M202" s="8">
        <f t="shared" si="104"/>
        <v>965000</v>
      </c>
      <c r="N202" s="15">
        <f t="shared" si="94"/>
        <v>22.287364960532333</v>
      </c>
      <c r="O202" s="14">
        <f t="shared" si="105"/>
        <v>29167.359187404782</v>
      </c>
      <c r="P202" s="8">
        <f t="shared" si="95"/>
        <v>6543474.1251502614</v>
      </c>
      <c r="Q202" s="13">
        <f t="shared" si="100"/>
        <v>192</v>
      </c>
      <c r="R202" s="10">
        <v>224.34235760280632</v>
      </c>
      <c r="S202" s="12">
        <f t="shared" si="101"/>
        <v>-5.7000000000000037E-2</v>
      </c>
      <c r="T202" s="11">
        <f t="shared" si="96"/>
        <v>3993465.0502594844</v>
      </c>
      <c r="U202" s="11">
        <f t="shared" si="106"/>
        <v>6084816.7214380493</v>
      </c>
      <c r="V202" s="11">
        <f t="shared" si="97"/>
        <v>1000</v>
      </c>
      <c r="W202" s="11">
        <f t="shared" si="98"/>
        <v>600667.81081683829</v>
      </c>
      <c r="X202" s="10">
        <f t="shared" ref="X202:X265" si="113">V202/R202</f>
        <v>4.4574729921064664</v>
      </c>
      <c r="Y202" s="10">
        <f t="shared" si="107"/>
        <v>27127.363670720064</v>
      </c>
      <c r="AA202" s="11">
        <f t="shared" ref="AA202:AA265" si="114">typical</f>
        <v>5000</v>
      </c>
      <c r="AB202" s="11">
        <f t="shared" si="108"/>
        <v>965000</v>
      </c>
      <c r="AC202" s="24"/>
      <c r="AD202" s="26">
        <f t="shared" ref="AD202:AD265" si="115">IF(A202=endm,E202,IF(C202="NA","NA",-typical))</f>
        <v>-5000</v>
      </c>
      <c r="AE202" s="26">
        <f t="shared" ref="AE202:AE265" si="116">IF(A202=endm,P202,IF(C202="NA","NA",-typical))</f>
        <v>-5000</v>
      </c>
      <c r="AF202" s="26">
        <f t="shared" ref="AF202:AF265" si="117">IF(A202=endm,F202,IF(C202="NA","NA",-G202))</f>
        <v>-1000</v>
      </c>
      <c r="AG202" s="26">
        <f t="shared" ref="AG202:AG265" si="118">IF(A202=endm,O202,0)</f>
        <v>0</v>
      </c>
      <c r="AH202" s="26">
        <f t="shared" ref="AH202:AH265" si="119">IF(A202=endm,J202,0)</f>
        <v>0</v>
      </c>
      <c r="AI202" s="26">
        <f t="shared" ref="AI202:AI265" si="120">IF(A202=endm,E202,0)</f>
        <v>0</v>
      </c>
      <c r="AJ202" s="26">
        <f t="shared" ref="AJ202:AJ265" si="121">IF(A202=endm,P202,0)</f>
        <v>0</v>
      </c>
      <c r="AK202" s="26">
        <f t="shared" ref="AK202:AK265" si="122">IF(A202=endm,F202,0)</f>
        <v>0</v>
      </c>
      <c r="AL202" s="26">
        <f t="shared" ref="AL202:AL265" si="123">IF(A202=endm,M202,0)</f>
        <v>0</v>
      </c>
      <c r="AM202" s="26">
        <f t="shared" ref="AM202:AM265" si="124">IF(A202=endm,H202,0)</f>
        <v>0</v>
      </c>
    </row>
    <row r="203" spans="1:39" x14ac:dyDescent="0.3">
      <c r="A203" s="5">
        <f t="shared" si="99"/>
        <v>194</v>
      </c>
      <c r="B203">
        <v>262.48055839528337</v>
      </c>
      <c r="C203" s="6">
        <f t="shared" si="109"/>
        <v>193</v>
      </c>
      <c r="D203" s="7">
        <f t="shared" ref="D203:D266" si="125">IF(C203="NA","NA",IF(C203=0,0,(B203-B202)/B202))</f>
        <v>0.1699999999999999</v>
      </c>
      <c r="E203" s="8">
        <f t="shared" si="110"/>
        <v>4048445.8633877276</v>
      </c>
      <c r="F203" s="8">
        <f t="shared" ref="F203:F266" si="126">IF(C203="NA","NA",IF(C203=0,typical,(F202+IF(V202=typical,0,V202))*(1+D203)))</f>
        <v>7120405.5640825173</v>
      </c>
      <c r="G203" s="8">
        <f t="shared" si="111"/>
        <v>1000</v>
      </c>
      <c r="H203" s="8">
        <f t="shared" si="102"/>
        <v>601667.81081683829</v>
      </c>
      <c r="I203" s="15">
        <f t="shared" ref="I203:I266" si="127">IF(C203="NA","NA",G203/B203)</f>
        <v>3.8098059761593737</v>
      </c>
      <c r="J203" s="15">
        <f t="shared" si="103"/>
        <v>27131.173476696222</v>
      </c>
      <c r="K203" s="19"/>
      <c r="L203" s="8">
        <f t="shared" si="112"/>
        <v>5000</v>
      </c>
      <c r="M203" s="8">
        <f t="shared" si="104"/>
        <v>970000</v>
      </c>
      <c r="N203" s="15">
        <f t="shared" ref="N203:N266" si="128">IF(C203="NA","NA",L203/B203)</f>
        <v>19.049029880796869</v>
      </c>
      <c r="O203" s="14">
        <f t="shared" si="105"/>
        <v>29186.408217285578</v>
      </c>
      <c r="P203" s="8">
        <f t="shared" ref="P203:P266" si="129">IF(C203="NA","NA",O203*B203)</f>
        <v>7660864.7264258051</v>
      </c>
      <c r="Q203" s="13">
        <f t="shared" si="100"/>
        <v>193</v>
      </c>
      <c r="R203" s="10">
        <v>262.48055839528337</v>
      </c>
      <c r="S203" s="12">
        <f t="shared" si="101"/>
        <v>0.1699999999999999</v>
      </c>
      <c r="T203" s="11">
        <f t="shared" ref="T203:T266" si="130">(1+return/12)*typical*((1+return/12)^Q203-1)/(return/12)</f>
        <v>4048445.8633877276</v>
      </c>
      <c r="U203" s="11">
        <f t="shared" si="106"/>
        <v>7120405.5640825173</v>
      </c>
      <c r="V203" s="11">
        <f t="shared" ref="V203:V266" si="131">IF((U203-T203)&gt;0,IF(typical-(U203-T203)&lt;min,min,typical-(U203-T203)),IF((U203-T203)&lt;0,IF(typical-(U203-T203)&gt;max,max,typical-(U203-T203)),IF((T203-U203)=0,min,)))</f>
        <v>1000</v>
      </c>
      <c r="W203" s="11">
        <f t="shared" ref="W203:W266" si="132">W202+V203</f>
        <v>601667.81081683829</v>
      </c>
      <c r="X203" s="10">
        <f t="shared" si="113"/>
        <v>3.8098059761593737</v>
      </c>
      <c r="Y203" s="10">
        <f t="shared" si="107"/>
        <v>27131.173476696222</v>
      </c>
      <c r="AA203" s="11">
        <f t="shared" si="114"/>
        <v>5000</v>
      </c>
      <c r="AB203" s="11">
        <f t="shared" si="108"/>
        <v>970000</v>
      </c>
      <c r="AC203" s="24"/>
      <c r="AD203" s="26">
        <f t="shared" si="115"/>
        <v>-5000</v>
      </c>
      <c r="AE203" s="26">
        <f t="shared" si="116"/>
        <v>-5000</v>
      </c>
      <c r="AF203" s="26">
        <f t="shared" si="117"/>
        <v>-1000</v>
      </c>
      <c r="AG203" s="26">
        <f t="shared" si="118"/>
        <v>0</v>
      </c>
      <c r="AH203" s="26">
        <f t="shared" si="119"/>
        <v>0</v>
      </c>
      <c r="AI203" s="26">
        <f t="shared" si="120"/>
        <v>0</v>
      </c>
      <c r="AJ203" s="26">
        <f t="shared" si="121"/>
        <v>0</v>
      </c>
      <c r="AK203" s="26">
        <f t="shared" si="122"/>
        <v>0</v>
      </c>
      <c r="AL203" s="26">
        <f t="shared" si="123"/>
        <v>0</v>
      </c>
      <c r="AM203" s="26">
        <f t="shared" si="124"/>
        <v>0</v>
      </c>
    </row>
    <row r="204" spans="1:39" x14ac:dyDescent="0.3">
      <c r="A204" s="5">
        <f t="shared" ref="A204:A267" si="133">A203+1</f>
        <v>195</v>
      </c>
      <c r="B204">
        <v>260.64319448651639</v>
      </c>
      <c r="C204" s="6">
        <f t="shared" si="109"/>
        <v>194</v>
      </c>
      <c r="D204" s="7">
        <f t="shared" si="125"/>
        <v>-6.9999999999999655E-3</v>
      </c>
      <c r="E204" s="8">
        <f t="shared" si="110"/>
        <v>4104113.9366800748</v>
      </c>
      <c r="F204" s="8">
        <f t="shared" si="126"/>
        <v>7071555.7251339396</v>
      </c>
      <c r="G204" s="8">
        <f t="shared" si="111"/>
        <v>1000</v>
      </c>
      <c r="H204" s="8">
        <f t="shared" si="102"/>
        <v>602667.81081683829</v>
      </c>
      <c r="I204" s="15">
        <f t="shared" si="127"/>
        <v>3.8366626144605975</v>
      </c>
      <c r="J204" s="15">
        <f t="shared" si="103"/>
        <v>27135.010139310682</v>
      </c>
      <c r="K204" s="19"/>
      <c r="L204" s="8">
        <f t="shared" si="112"/>
        <v>5000</v>
      </c>
      <c r="M204" s="8">
        <f t="shared" si="104"/>
        <v>975000</v>
      </c>
      <c r="N204" s="15">
        <f t="shared" si="128"/>
        <v>19.183313072302987</v>
      </c>
      <c r="O204" s="14">
        <f t="shared" si="105"/>
        <v>29205.59153035788</v>
      </c>
      <c r="P204" s="8">
        <f t="shared" si="129"/>
        <v>7612238.6733408254</v>
      </c>
      <c r="Q204" s="13">
        <f t="shared" ref="Q204:Q267" si="134">Q203+1</f>
        <v>194</v>
      </c>
      <c r="R204" s="10">
        <v>260.64319448651639</v>
      </c>
      <c r="S204" s="12">
        <f t="shared" si="101"/>
        <v>-6.9999999999999655E-3</v>
      </c>
      <c r="T204" s="11">
        <f t="shared" si="130"/>
        <v>4104113.9366800748</v>
      </c>
      <c r="U204" s="11">
        <f t="shared" si="106"/>
        <v>7071555.7251339396</v>
      </c>
      <c r="V204" s="11">
        <f t="shared" si="131"/>
        <v>1000</v>
      </c>
      <c r="W204" s="11">
        <f t="shared" si="132"/>
        <v>602667.81081683829</v>
      </c>
      <c r="X204" s="10">
        <f t="shared" si="113"/>
        <v>3.8366626144605975</v>
      </c>
      <c r="Y204" s="10">
        <f t="shared" si="107"/>
        <v>27135.010139310682</v>
      </c>
      <c r="AA204" s="11">
        <f t="shared" si="114"/>
        <v>5000</v>
      </c>
      <c r="AB204" s="11">
        <f t="shared" si="108"/>
        <v>975000</v>
      </c>
      <c r="AC204" s="24"/>
      <c r="AD204" s="26">
        <f t="shared" si="115"/>
        <v>-5000</v>
      </c>
      <c r="AE204" s="26">
        <f t="shared" si="116"/>
        <v>-5000</v>
      </c>
      <c r="AF204" s="26">
        <f t="shared" si="117"/>
        <v>-1000</v>
      </c>
      <c r="AG204" s="26">
        <f t="shared" si="118"/>
        <v>0</v>
      </c>
      <c r="AH204" s="26">
        <f t="shared" si="119"/>
        <v>0</v>
      </c>
      <c r="AI204" s="26">
        <f t="shared" si="120"/>
        <v>0</v>
      </c>
      <c r="AJ204" s="26">
        <f t="shared" si="121"/>
        <v>0</v>
      </c>
      <c r="AK204" s="26">
        <f t="shared" si="122"/>
        <v>0</v>
      </c>
      <c r="AL204" s="26">
        <f t="shared" si="123"/>
        <v>0</v>
      </c>
      <c r="AM204" s="26">
        <f t="shared" si="124"/>
        <v>0</v>
      </c>
    </row>
    <row r="205" spans="1:39" x14ac:dyDescent="0.3">
      <c r="A205" s="5">
        <f t="shared" si="133"/>
        <v>196</v>
      </c>
      <c r="B205">
        <v>294.78745296425006</v>
      </c>
      <c r="C205" s="6">
        <f t="shared" si="109"/>
        <v>195</v>
      </c>
      <c r="D205" s="7">
        <f t="shared" si="125"/>
        <v>0.13100000000000009</v>
      </c>
      <c r="E205" s="8">
        <f t="shared" si="110"/>
        <v>4160477.8608885743</v>
      </c>
      <c r="F205" s="8">
        <f t="shared" si="126"/>
        <v>7999060.5251264861</v>
      </c>
      <c r="G205" s="8">
        <f t="shared" si="111"/>
        <v>1000</v>
      </c>
      <c r="H205" s="8">
        <f t="shared" si="102"/>
        <v>603667.81081683829</v>
      </c>
      <c r="I205" s="15">
        <f t="shared" si="127"/>
        <v>3.3922746370120223</v>
      </c>
      <c r="J205" s="15">
        <f t="shared" si="103"/>
        <v>27138.402413947693</v>
      </c>
      <c r="K205" s="19"/>
      <c r="L205" s="8">
        <f t="shared" si="112"/>
        <v>5000</v>
      </c>
      <c r="M205" s="8">
        <f t="shared" si="104"/>
        <v>980000</v>
      </c>
      <c r="N205" s="15">
        <f t="shared" si="128"/>
        <v>16.961373185060111</v>
      </c>
      <c r="O205" s="14">
        <f t="shared" si="105"/>
        <v>29222.552903542939</v>
      </c>
      <c r="P205" s="8">
        <f t="shared" si="129"/>
        <v>8614441.9395484738</v>
      </c>
      <c r="Q205" s="13">
        <f t="shared" si="134"/>
        <v>195</v>
      </c>
      <c r="R205" s="10">
        <v>294.78745296425006</v>
      </c>
      <c r="S205" s="12">
        <f t="shared" si="101"/>
        <v>0.13100000000000009</v>
      </c>
      <c r="T205" s="11">
        <f t="shared" si="130"/>
        <v>4160477.8608885743</v>
      </c>
      <c r="U205" s="11">
        <f t="shared" si="106"/>
        <v>7999060.5251264861</v>
      </c>
      <c r="V205" s="11">
        <f t="shared" si="131"/>
        <v>1000</v>
      </c>
      <c r="W205" s="11">
        <f t="shared" si="132"/>
        <v>603667.81081683829</v>
      </c>
      <c r="X205" s="10">
        <f t="shared" si="113"/>
        <v>3.3922746370120223</v>
      </c>
      <c r="Y205" s="10">
        <f t="shared" si="107"/>
        <v>27138.402413947693</v>
      </c>
      <c r="AA205" s="11">
        <f t="shared" si="114"/>
        <v>5000</v>
      </c>
      <c r="AB205" s="11">
        <f t="shared" si="108"/>
        <v>980000</v>
      </c>
      <c r="AC205" s="24"/>
      <c r="AD205" s="26">
        <f t="shared" si="115"/>
        <v>-5000</v>
      </c>
      <c r="AE205" s="26">
        <f t="shared" si="116"/>
        <v>-5000</v>
      </c>
      <c r="AF205" s="26">
        <f t="shared" si="117"/>
        <v>-1000</v>
      </c>
      <c r="AG205" s="26">
        <f t="shared" si="118"/>
        <v>0</v>
      </c>
      <c r="AH205" s="26">
        <f t="shared" si="119"/>
        <v>0</v>
      </c>
      <c r="AI205" s="26">
        <f t="shared" si="120"/>
        <v>0</v>
      </c>
      <c r="AJ205" s="26">
        <f t="shared" si="121"/>
        <v>0</v>
      </c>
      <c r="AK205" s="26">
        <f t="shared" si="122"/>
        <v>0</v>
      </c>
      <c r="AL205" s="26">
        <f t="shared" si="123"/>
        <v>0</v>
      </c>
      <c r="AM205" s="26">
        <f t="shared" si="124"/>
        <v>0</v>
      </c>
    </row>
    <row r="206" spans="1:39" x14ac:dyDescent="0.3">
      <c r="A206" s="5">
        <f t="shared" si="133"/>
        <v>197</v>
      </c>
      <c r="B206">
        <v>288.30212899903654</v>
      </c>
      <c r="C206" s="6">
        <f t="shared" si="109"/>
        <v>196</v>
      </c>
      <c r="D206" s="7">
        <f t="shared" si="125"/>
        <v>-2.2000000000000079E-2</v>
      </c>
      <c r="E206" s="8">
        <f t="shared" si="110"/>
        <v>4217546.334149682</v>
      </c>
      <c r="F206" s="8">
        <f t="shared" si="126"/>
        <v>7824059.1935737021</v>
      </c>
      <c r="G206" s="8">
        <f t="shared" si="111"/>
        <v>1000</v>
      </c>
      <c r="H206" s="8">
        <f t="shared" si="102"/>
        <v>604667.81081683829</v>
      </c>
      <c r="I206" s="15">
        <f t="shared" si="127"/>
        <v>3.4685834734274259</v>
      </c>
      <c r="J206" s="15">
        <f t="shared" si="103"/>
        <v>27141.87099742112</v>
      </c>
      <c r="K206" s="19"/>
      <c r="L206" s="8">
        <f t="shared" si="112"/>
        <v>5000</v>
      </c>
      <c r="M206" s="8">
        <f t="shared" si="104"/>
        <v>985000</v>
      </c>
      <c r="N206" s="15">
        <f t="shared" si="128"/>
        <v>17.34291736713713</v>
      </c>
      <c r="O206" s="14">
        <f t="shared" si="105"/>
        <v>29239.895820910075</v>
      </c>
      <c r="P206" s="8">
        <f t="shared" si="129"/>
        <v>8429924.2168784067</v>
      </c>
      <c r="Q206" s="13">
        <f t="shared" si="134"/>
        <v>196</v>
      </c>
      <c r="R206" s="10">
        <v>288.30212899903654</v>
      </c>
      <c r="S206" s="12">
        <f t="shared" ref="S206:S269" si="135">(R206-R205)/R205</f>
        <v>-2.2000000000000079E-2</v>
      </c>
      <c r="T206" s="11">
        <f t="shared" si="130"/>
        <v>4217546.334149682</v>
      </c>
      <c r="U206" s="11">
        <f t="shared" si="106"/>
        <v>7824059.1935737021</v>
      </c>
      <c r="V206" s="11">
        <f t="shared" si="131"/>
        <v>1000</v>
      </c>
      <c r="W206" s="11">
        <f t="shared" si="132"/>
        <v>604667.81081683829</v>
      </c>
      <c r="X206" s="10">
        <f t="shared" si="113"/>
        <v>3.4685834734274259</v>
      </c>
      <c r="Y206" s="10">
        <f t="shared" si="107"/>
        <v>27141.87099742112</v>
      </c>
      <c r="AA206" s="11">
        <f t="shared" si="114"/>
        <v>5000</v>
      </c>
      <c r="AB206" s="11">
        <f t="shared" si="108"/>
        <v>985000</v>
      </c>
      <c r="AC206" s="24"/>
      <c r="AD206" s="26">
        <f t="shared" si="115"/>
        <v>-5000</v>
      </c>
      <c r="AE206" s="26">
        <f t="shared" si="116"/>
        <v>-5000</v>
      </c>
      <c r="AF206" s="26">
        <f t="shared" si="117"/>
        <v>-1000</v>
      </c>
      <c r="AG206" s="26">
        <f t="shared" si="118"/>
        <v>0</v>
      </c>
      <c r="AH206" s="26">
        <f t="shared" si="119"/>
        <v>0</v>
      </c>
      <c r="AI206" s="26">
        <f t="shared" si="120"/>
        <v>0</v>
      </c>
      <c r="AJ206" s="26">
        <f t="shared" si="121"/>
        <v>0</v>
      </c>
      <c r="AK206" s="26">
        <f t="shared" si="122"/>
        <v>0</v>
      </c>
      <c r="AL206" s="26">
        <f t="shared" si="123"/>
        <v>0</v>
      </c>
      <c r="AM206" s="26">
        <f t="shared" si="124"/>
        <v>0</v>
      </c>
    </row>
    <row r="207" spans="1:39" x14ac:dyDescent="0.3">
      <c r="A207" s="5">
        <f t="shared" si="133"/>
        <v>198</v>
      </c>
      <c r="B207">
        <v>296.66289074000855</v>
      </c>
      <c r="C207" s="6">
        <f t="shared" si="109"/>
        <v>197</v>
      </c>
      <c r="D207" s="7">
        <f t="shared" si="125"/>
        <v>2.8999999999999825E-2</v>
      </c>
      <c r="E207" s="8">
        <f t="shared" si="110"/>
        <v>4275328.1633265521</v>
      </c>
      <c r="F207" s="8">
        <f t="shared" si="126"/>
        <v>8051985.9101873385</v>
      </c>
      <c r="G207" s="8">
        <f t="shared" si="111"/>
        <v>1000</v>
      </c>
      <c r="H207" s="8">
        <f t="shared" si="102"/>
        <v>605667.81081683829</v>
      </c>
      <c r="I207" s="15">
        <f t="shared" si="127"/>
        <v>3.3708294202404536</v>
      </c>
      <c r="J207" s="15">
        <f t="shared" si="103"/>
        <v>27145.24182684136</v>
      </c>
      <c r="K207" s="19"/>
      <c r="L207" s="8">
        <f t="shared" si="112"/>
        <v>5000</v>
      </c>
      <c r="M207" s="8">
        <f t="shared" si="104"/>
        <v>990000</v>
      </c>
      <c r="N207" s="15">
        <f t="shared" si="128"/>
        <v>16.854147101202265</v>
      </c>
      <c r="O207" s="14">
        <f t="shared" si="105"/>
        <v>29256.749968011278</v>
      </c>
      <c r="P207" s="8">
        <f t="shared" si="129"/>
        <v>8679392.0191678777</v>
      </c>
      <c r="Q207" s="13">
        <f t="shared" si="134"/>
        <v>197</v>
      </c>
      <c r="R207" s="10">
        <v>296.66289074000855</v>
      </c>
      <c r="S207" s="12">
        <f t="shared" si="135"/>
        <v>2.8999999999999825E-2</v>
      </c>
      <c r="T207" s="11">
        <f t="shared" si="130"/>
        <v>4275328.1633265521</v>
      </c>
      <c r="U207" s="11">
        <f t="shared" si="106"/>
        <v>8051985.9101873385</v>
      </c>
      <c r="V207" s="11">
        <f t="shared" si="131"/>
        <v>1000</v>
      </c>
      <c r="W207" s="11">
        <f t="shared" si="132"/>
        <v>605667.81081683829</v>
      </c>
      <c r="X207" s="10">
        <f t="shared" si="113"/>
        <v>3.3708294202404536</v>
      </c>
      <c r="Y207" s="10">
        <f t="shared" si="107"/>
        <v>27145.24182684136</v>
      </c>
      <c r="AA207" s="11">
        <f t="shared" si="114"/>
        <v>5000</v>
      </c>
      <c r="AB207" s="11">
        <f t="shared" si="108"/>
        <v>990000</v>
      </c>
      <c r="AC207" s="24"/>
      <c r="AD207" s="26">
        <f t="shared" si="115"/>
        <v>-5000</v>
      </c>
      <c r="AE207" s="26">
        <f t="shared" si="116"/>
        <v>-5000</v>
      </c>
      <c r="AF207" s="26">
        <f t="shared" si="117"/>
        <v>-1000</v>
      </c>
      <c r="AG207" s="26">
        <f t="shared" si="118"/>
        <v>0</v>
      </c>
      <c r="AH207" s="26">
        <f t="shared" si="119"/>
        <v>0</v>
      </c>
      <c r="AI207" s="26">
        <f t="shared" si="120"/>
        <v>0</v>
      </c>
      <c r="AJ207" s="26">
        <f t="shared" si="121"/>
        <v>0</v>
      </c>
      <c r="AK207" s="26">
        <f t="shared" si="122"/>
        <v>0</v>
      </c>
      <c r="AL207" s="26">
        <f t="shared" si="123"/>
        <v>0</v>
      </c>
      <c r="AM207" s="26">
        <f t="shared" si="124"/>
        <v>0</v>
      </c>
    </row>
    <row r="208" spans="1:39" x14ac:dyDescent="0.3">
      <c r="A208" s="5">
        <f t="shared" si="133"/>
        <v>199</v>
      </c>
      <c r="B208">
        <v>275.59982549746798</v>
      </c>
      <c r="C208" s="6">
        <f t="shared" si="109"/>
        <v>198</v>
      </c>
      <c r="D208" s="7">
        <f t="shared" si="125"/>
        <v>-7.0999999999999883E-2</v>
      </c>
      <c r="E208" s="8">
        <f t="shared" si="110"/>
        <v>4333832.2653681356</v>
      </c>
      <c r="F208" s="8">
        <f t="shared" si="126"/>
        <v>7481223.9105640389</v>
      </c>
      <c r="G208" s="8">
        <f t="shared" si="111"/>
        <v>1000</v>
      </c>
      <c r="H208" s="8">
        <f t="shared" si="102"/>
        <v>606667.81081683829</v>
      </c>
      <c r="I208" s="15">
        <f t="shared" si="127"/>
        <v>3.6284493221102831</v>
      </c>
      <c r="J208" s="15">
        <f t="shared" si="103"/>
        <v>27148.87027616347</v>
      </c>
      <c r="K208" s="19"/>
      <c r="L208" s="8">
        <f t="shared" si="112"/>
        <v>5000</v>
      </c>
      <c r="M208" s="8">
        <f t="shared" si="104"/>
        <v>995000</v>
      </c>
      <c r="N208" s="15">
        <f t="shared" si="128"/>
        <v>18.142246610551414</v>
      </c>
      <c r="O208" s="14">
        <f t="shared" si="105"/>
        <v>29274.892214621828</v>
      </c>
      <c r="P208" s="8">
        <f t="shared" si="129"/>
        <v>8068155.1858069599</v>
      </c>
      <c r="Q208" s="13">
        <f t="shared" si="134"/>
        <v>198</v>
      </c>
      <c r="R208" s="10">
        <v>275.59982549746798</v>
      </c>
      <c r="S208" s="12">
        <f t="shared" si="135"/>
        <v>-7.0999999999999883E-2</v>
      </c>
      <c r="T208" s="11">
        <f t="shared" si="130"/>
        <v>4333832.2653681356</v>
      </c>
      <c r="U208" s="11">
        <f t="shared" si="106"/>
        <v>7481223.9105640389</v>
      </c>
      <c r="V208" s="11">
        <f t="shared" si="131"/>
        <v>1000</v>
      </c>
      <c r="W208" s="11">
        <f t="shared" si="132"/>
        <v>606667.81081683829</v>
      </c>
      <c r="X208" s="10">
        <f t="shared" si="113"/>
        <v>3.6284493221102831</v>
      </c>
      <c r="Y208" s="10">
        <f t="shared" si="107"/>
        <v>27148.87027616347</v>
      </c>
      <c r="AA208" s="11">
        <f t="shared" si="114"/>
        <v>5000</v>
      </c>
      <c r="AB208" s="11">
        <f t="shared" si="108"/>
        <v>995000</v>
      </c>
      <c r="AC208" s="24"/>
      <c r="AD208" s="26">
        <f t="shared" si="115"/>
        <v>-5000</v>
      </c>
      <c r="AE208" s="26">
        <f t="shared" si="116"/>
        <v>-5000</v>
      </c>
      <c r="AF208" s="26">
        <f t="shared" si="117"/>
        <v>-1000</v>
      </c>
      <c r="AG208" s="26">
        <f t="shared" si="118"/>
        <v>0</v>
      </c>
      <c r="AH208" s="26">
        <f t="shared" si="119"/>
        <v>0</v>
      </c>
      <c r="AI208" s="26">
        <f t="shared" si="120"/>
        <v>0</v>
      </c>
      <c r="AJ208" s="26">
        <f t="shared" si="121"/>
        <v>0</v>
      </c>
      <c r="AK208" s="26">
        <f t="shared" si="122"/>
        <v>0</v>
      </c>
      <c r="AL208" s="26">
        <f t="shared" si="123"/>
        <v>0</v>
      </c>
      <c r="AM208" s="26">
        <f t="shared" si="124"/>
        <v>0</v>
      </c>
    </row>
    <row r="209" spans="1:39" x14ac:dyDescent="0.3">
      <c r="A209" s="5">
        <f t="shared" si="133"/>
        <v>200</v>
      </c>
      <c r="B209">
        <v>272.01702776600087</v>
      </c>
      <c r="C209" s="6">
        <f t="shared" si="109"/>
        <v>199</v>
      </c>
      <c r="D209" s="7">
        <f t="shared" si="125"/>
        <v>-1.3000000000000097E-2</v>
      </c>
      <c r="E209" s="8">
        <f t="shared" si="110"/>
        <v>4393067.6686852351</v>
      </c>
      <c r="F209" s="8">
        <f t="shared" si="126"/>
        <v>7384954.9997267053</v>
      </c>
      <c r="G209" s="8">
        <f t="shared" si="111"/>
        <v>1000</v>
      </c>
      <c r="H209" s="8">
        <f t="shared" si="102"/>
        <v>607667.81081683829</v>
      </c>
      <c r="I209" s="15">
        <f t="shared" si="127"/>
        <v>3.6762404479334179</v>
      </c>
      <c r="J209" s="15">
        <f t="shared" si="103"/>
        <v>27152.546516611405</v>
      </c>
      <c r="K209" s="19"/>
      <c r="L209" s="8">
        <f t="shared" si="112"/>
        <v>5000</v>
      </c>
      <c r="M209" s="8">
        <f t="shared" si="104"/>
        <v>1000000</v>
      </c>
      <c r="N209" s="15">
        <f t="shared" si="128"/>
        <v>18.38120223966709</v>
      </c>
      <c r="O209" s="14">
        <f t="shared" si="105"/>
        <v>29293.273416861495</v>
      </c>
      <c r="P209" s="8">
        <f t="shared" si="129"/>
        <v>7968269.168391468</v>
      </c>
      <c r="Q209" s="13">
        <f t="shared" si="134"/>
        <v>199</v>
      </c>
      <c r="R209" s="10">
        <v>272.01702776600087</v>
      </c>
      <c r="S209" s="12">
        <f t="shared" si="135"/>
        <v>-1.3000000000000097E-2</v>
      </c>
      <c r="T209" s="11">
        <f t="shared" si="130"/>
        <v>4393067.6686852351</v>
      </c>
      <c r="U209" s="11">
        <f t="shared" si="106"/>
        <v>7384954.9997267053</v>
      </c>
      <c r="V209" s="11">
        <f t="shared" si="131"/>
        <v>1000</v>
      </c>
      <c r="W209" s="11">
        <f t="shared" si="132"/>
        <v>607667.81081683829</v>
      </c>
      <c r="X209" s="10">
        <f t="shared" si="113"/>
        <v>3.6762404479334179</v>
      </c>
      <c r="Y209" s="10">
        <f t="shared" si="107"/>
        <v>27152.546516611405</v>
      </c>
      <c r="AA209" s="11">
        <f t="shared" si="114"/>
        <v>5000</v>
      </c>
      <c r="AB209" s="11">
        <f t="shared" si="108"/>
        <v>1000000</v>
      </c>
      <c r="AC209" s="24"/>
      <c r="AD209" s="26">
        <f t="shared" si="115"/>
        <v>-5000</v>
      </c>
      <c r="AE209" s="26">
        <f t="shared" si="116"/>
        <v>-5000</v>
      </c>
      <c r="AF209" s="26">
        <f t="shared" si="117"/>
        <v>-1000</v>
      </c>
      <c r="AG209" s="26">
        <f t="shared" si="118"/>
        <v>0</v>
      </c>
      <c r="AH209" s="26">
        <f t="shared" si="119"/>
        <v>0</v>
      </c>
      <c r="AI209" s="26">
        <f t="shared" si="120"/>
        <v>0</v>
      </c>
      <c r="AJ209" s="26">
        <f t="shared" si="121"/>
        <v>0</v>
      </c>
      <c r="AK209" s="26">
        <f t="shared" si="122"/>
        <v>0</v>
      </c>
      <c r="AL209" s="26">
        <f t="shared" si="123"/>
        <v>0</v>
      </c>
      <c r="AM209" s="26">
        <f t="shared" si="124"/>
        <v>0</v>
      </c>
    </row>
    <row r="210" spans="1:39" x14ac:dyDescent="0.3">
      <c r="A210" s="5">
        <f t="shared" si="133"/>
        <v>201</v>
      </c>
      <c r="B210">
        <v>249.43961446142279</v>
      </c>
      <c r="C210" s="6">
        <f t="shared" si="109"/>
        <v>200</v>
      </c>
      <c r="D210" s="7">
        <f t="shared" si="125"/>
        <v>-8.3000000000000004E-2</v>
      </c>
      <c r="E210" s="8">
        <f t="shared" si="110"/>
        <v>4453043.5145438015</v>
      </c>
      <c r="F210" s="8">
        <f t="shared" si="126"/>
        <v>6772920.7347493889</v>
      </c>
      <c r="G210" s="8">
        <f t="shared" si="111"/>
        <v>1000</v>
      </c>
      <c r="H210" s="8">
        <f t="shared" si="102"/>
        <v>608667.81081683829</v>
      </c>
      <c r="I210" s="15">
        <f t="shared" si="127"/>
        <v>4.0089863118139784</v>
      </c>
      <c r="J210" s="15">
        <f t="shared" si="103"/>
        <v>27156.55550292322</v>
      </c>
      <c r="K210" s="19"/>
      <c r="L210" s="8">
        <f t="shared" si="112"/>
        <v>5000</v>
      </c>
      <c r="M210" s="8">
        <f t="shared" si="104"/>
        <v>1005000</v>
      </c>
      <c r="N210" s="15">
        <f t="shared" si="128"/>
        <v>20.044931559069891</v>
      </c>
      <c r="O210" s="14">
        <f t="shared" si="105"/>
        <v>29313.318348420566</v>
      </c>
      <c r="P210" s="8">
        <f t="shared" si="129"/>
        <v>7311902.8274149764</v>
      </c>
      <c r="Q210" s="13">
        <f t="shared" si="134"/>
        <v>200</v>
      </c>
      <c r="R210" s="10">
        <v>249.43961446142279</v>
      </c>
      <c r="S210" s="12">
        <f t="shared" si="135"/>
        <v>-8.3000000000000004E-2</v>
      </c>
      <c r="T210" s="11">
        <f t="shared" si="130"/>
        <v>4453043.5145438015</v>
      </c>
      <c r="U210" s="11">
        <f t="shared" si="106"/>
        <v>6772920.7347493889</v>
      </c>
      <c r="V210" s="11">
        <f t="shared" si="131"/>
        <v>1000</v>
      </c>
      <c r="W210" s="11">
        <f t="shared" si="132"/>
        <v>608667.81081683829</v>
      </c>
      <c r="X210" s="10">
        <f t="shared" si="113"/>
        <v>4.0089863118139784</v>
      </c>
      <c r="Y210" s="10">
        <f t="shared" si="107"/>
        <v>27156.55550292322</v>
      </c>
      <c r="AA210" s="11">
        <f t="shared" si="114"/>
        <v>5000</v>
      </c>
      <c r="AB210" s="11">
        <f t="shared" si="108"/>
        <v>1005000</v>
      </c>
      <c r="AC210" s="24"/>
      <c r="AD210" s="26">
        <f t="shared" si="115"/>
        <v>-5000</v>
      </c>
      <c r="AE210" s="26">
        <f t="shared" si="116"/>
        <v>-5000</v>
      </c>
      <c r="AF210" s="26">
        <f t="shared" si="117"/>
        <v>-1000</v>
      </c>
      <c r="AG210" s="26">
        <f t="shared" si="118"/>
        <v>0</v>
      </c>
      <c r="AH210" s="26">
        <f t="shared" si="119"/>
        <v>0</v>
      </c>
      <c r="AI210" s="26">
        <f t="shared" si="120"/>
        <v>0</v>
      </c>
      <c r="AJ210" s="26">
        <f t="shared" si="121"/>
        <v>0</v>
      </c>
      <c r="AK210" s="26">
        <f t="shared" si="122"/>
        <v>0</v>
      </c>
      <c r="AL210" s="26">
        <f t="shared" si="123"/>
        <v>0</v>
      </c>
      <c r="AM210" s="26">
        <f t="shared" si="124"/>
        <v>0</v>
      </c>
    </row>
    <row r="211" spans="1:39" x14ac:dyDescent="0.3">
      <c r="A211" s="5">
        <f t="shared" si="133"/>
        <v>202</v>
      </c>
      <c r="B211">
        <v>240.21034872635013</v>
      </c>
      <c r="C211" s="6">
        <f t="shared" si="109"/>
        <v>201</v>
      </c>
      <c r="D211" s="7">
        <f t="shared" si="125"/>
        <v>-3.7000000000000061E-2</v>
      </c>
      <c r="E211" s="8">
        <f t="shared" si="110"/>
        <v>4513769.0584755987</v>
      </c>
      <c r="F211" s="8">
        <f t="shared" si="126"/>
        <v>6523285.667563661</v>
      </c>
      <c r="G211" s="8">
        <f t="shared" si="111"/>
        <v>1000</v>
      </c>
      <c r="H211" s="8">
        <f t="shared" si="102"/>
        <v>609667.81081683829</v>
      </c>
      <c r="I211" s="15">
        <f t="shared" si="127"/>
        <v>4.1630179769615561</v>
      </c>
      <c r="J211" s="15">
        <f t="shared" si="103"/>
        <v>27160.71852090018</v>
      </c>
      <c r="K211" s="19"/>
      <c r="L211" s="8">
        <f t="shared" si="112"/>
        <v>5000</v>
      </c>
      <c r="M211" s="8">
        <f t="shared" si="104"/>
        <v>1010000</v>
      </c>
      <c r="N211" s="15">
        <f t="shared" si="128"/>
        <v>20.815089884807779</v>
      </c>
      <c r="O211" s="14">
        <f t="shared" si="105"/>
        <v>29334.133438305373</v>
      </c>
      <c r="P211" s="8">
        <f t="shared" si="129"/>
        <v>7046362.4228006219</v>
      </c>
      <c r="Q211" s="13">
        <f t="shared" si="134"/>
        <v>201</v>
      </c>
      <c r="R211" s="10">
        <v>240.21034872635013</v>
      </c>
      <c r="S211" s="12">
        <f t="shared" si="135"/>
        <v>-3.7000000000000061E-2</v>
      </c>
      <c r="T211" s="11">
        <f t="shared" si="130"/>
        <v>4513769.0584755987</v>
      </c>
      <c r="U211" s="11">
        <f t="shared" si="106"/>
        <v>6523285.667563661</v>
      </c>
      <c r="V211" s="11">
        <f t="shared" si="131"/>
        <v>1000</v>
      </c>
      <c r="W211" s="11">
        <f t="shared" si="132"/>
        <v>609667.81081683829</v>
      </c>
      <c r="X211" s="10">
        <f t="shared" si="113"/>
        <v>4.1630179769615561</v>
      </c>
      <c r="Y211" s="10">
        <f t="shared" si="107"/>
        <v>27160.71852090018</v>
      </c>
      <c r="AA211" s="11">
        <f t="shared" si="114"/>
        <v>5000</v>
      </c>
      <c r="AB211" s="11">
        <f t="shared" si="108"/>
        <v>1010000</v>
      </c>
      <c r="AC211" s="24"/>
      <c r="AD211" s="26">
        <f t="shared" si="115"/>
        <v>-5000</v>
      </c>
      <c r="AE211" s="26">
        <f t="shared" si="116"/>
        <v>-5000</v>
      </c>
      <c r="AF211" s="26">
        <f t="shared" si="117"/>
        <v>-1000</v>
      </c>
      <c r="AG211" s="26">
        <f t="shared" si="118"/>
        <v>0</v>
      </c>
      <c r="AH211" s="26">
        <f t="shared" si="119"/>
        <v>0</v>
      </c>
      <c r="AI211" s="26">
        <f t="shared" si="120"/>
        <v>0</v>
      </c>
      <c r="AJ211" s="26">
        <f t="shared" si="121"/>
        <v>0</v>
      </c>
      <c r="AK211" s="26">
        <f t="shared" si="122"/>
        <v>0</v>
      </c>
      <c r="AL211" s="26">
        <f t="shared" si="123"/>
        <v>0</v>
      </c>
      <c r="AM211" s="26">
        <f t="shared" si="124"/>
        <v>0</v>
      </c>
    </row>
    <row r="212" spans="1:39" x14ac:dyDescent="0.3">
      <c r="A212" s="5">
        <f t="shared" si="133"/>
        <v>203</v>
      </c>
      <c r="B212">
        <v>219.31204838715769</v>
      </c>
      <c r="C212" s="6">
        <f t="shared" si="109"/>
        <v>202</v>
      </c>
      <c r="D212" s="7">
        <f t="shared" si="125"/>
        <v>-8.6999999999999938E-2</v>
      </c>
      <c r="E212" s="8">
        <f t="shared" si="110"/>
        <v>4575253.6717065442</v>
      </c>
      <c r="F212" s="8">
        <f t="shared" si="126"/>
        <v>5956672.8144856226</v>
      </c>
      <c r="G212" s="8">
        <f t="shared" si="111"/>
        <v>1000</v>
      </c>
      <c r="H212" s="8">
        <f t="shared" si="102"/>
        <v>610667.81081683829</v>
      </c>
      <c r="I212" s="15">
        <f t="shared" si="127"/>
        <v>4.5597130087202142</v>
      </c>
      <c r="J212" s="15">
        <f t="shared" si="103"/>
        <v>27165.278233908899</v>
      </c>
      <c r="K212" s="19"/>
      <c r="L212" s="8">
        <f t="shared" si="112"/>
        <v>5000</v>
      </c>
      <c r="M212" s="8">
        <f t="shared" si="104"/>
        <v>1015000</v>
      </c>
      <c r="N212" s="15">
        <f t="shared" si="128"/>
        <v>22.798565043601073</v>
      </c>
      <c r="O212" s="14">
        <f t="shared" si="105"/>
        <v>29356.932003348975</v>
      </c>
      <c r="P212" s="8">
        <f t="shared" si="129"/>
        <v>6438328.8920169687</v>
      </c>
      <c r="Q212" s="13">
        <f t="shared" si="134"/>
        <v>202</v>
      </c>
      <c r="R212" s="10">
        <v>219.31204838715769</v>
      </c>
      <c r="S212" s="12">
        <f t="shared" si="135"/>
        <v>-8.6999999999999938E-2</v>
      </c>
      <c r="T212" s="11">
        <f t="shared" si="130"/>
        <v>4575253.6717065442</v>
      </c>
      <c r="U212" s="11">
        <f t="shared" si="106"/>
        <v>5956672.8144856226</v>
      </c>
      <c r="V212" s="11">
        <f t="shared" si="131"/>
        <v>1000</v>
      </c>
      <c r="W212" s="11">
        <f t="shared" si="132"/>
        <v>610667.81081683829</v>
      </c>
      <c r="X212" s="10">
        <f t="shared" si="113"/>
        <v>4.5597130087202142</v>
      </c>
      <c r="Y212" s="10">
        <f t="shared" si="107"/>
        <v>27165.278233908899</v>
      </c>
      <c r="AA212" s="11">
        <f t="shared" si="114"/>
        <v>5000</v>
      </c>
      <c r="AB212" s="11">
        <f t="shared" si="108"/>
        <v>1015000</v>
      </c>
      <c r="AC212" s="24"/>
      <c r="AD212" s="26">
        <f t="shared" si="115"/>
        <v>-5000</v>
      </c>
      <c r="AE212" s="26">
        <f t="shared" si="116"/>
        <v>-5000</v>
      </c>
      <c r="AF212" s="26">
        <f t="shared" si="117"/>
        <v>-1000</v>
      </c>
      <c r="AG212" s="26">
        <f t="shared" si="118"/>
        <v>0</v>
      </c>
      <c r="AH212" s="26">
        <f t="shared" si="119"/>
        <v>0</v>
      </c>
      <c r="AI212" s="26">
        <f t="shared" si="120"/>
        <v>0</v>
      </c>
      <c r="AJ212" s="26">
        <f t="shared" si="121"/>
        <v>0</v>
      </c>
      <c r="AK212" s="26">
        <f t="shared" si="122"/>
        <v>0</v>
      </c>
      <c r="AL212" s="26">
        <f t="shared" si="123"/>
        <v>0</v>
      </c>
      <c r="AM212" s="26">
        <f t="shared" si="124"/>
        <v>0</v>
      </c>
    </row>
    <row r="213" spans="1:39" x14ac:dyDescent="0.3">
      <c r="A213" s="5">
        <f t="shared" si="133"/>
        <v>204</v>
      </c>
      <c r="B213">
        <v>237.51494840329175</v>
      </c>
      <c r="C213" s="6">
        <f t="shared" si="109"/>
        <v>203</v>
      </c>
      <c r="D213" s="7">
        <f t="shared" si="125"/>
        <v>8.2999999999999893E-2</v>
      </c>
      <c r="E213" s="8">
        <f t="shared" si="110"/>
        <v>4637506.8426028751</v>
      </c>
      <c r="F213" s="8">
        <f t="shared" si="126"/>
        <v>6452159.6580879288</v>
      </c>
      <c r="G213" s="8">
        <f t="shared" si="111"/>
        <v>1000</v>
      </c>
      <c r="H213" s="8">
        <f t="shared" si="102"/>
        <v>611667.81081683829</v>
      </c>
      <c r="I213" s="15">
        <f t="shared" si="127"/>
        <v>4.2102613192245748</v>
      </c>
      <c r="J213" s="15">
        <f t="shared" si="103"/>
        <v>27169.488495228125</v>
      </c>
      <c r="K213" s="19"/>
      <c r="L213" s="8">
        <f t="shared" si="112"/>
        <v>5000</v>
      </c>
      <c r="M213" s="8">
        <f t="shared" si="104"/>
        <v>1020000</v>
      </c>
      <c r="N213" s="15">
        <f t="shared" si="128"/>
        <v>21.051306596122874</v>
      </c>
      <c r="O213" s="14">
        <f t="shared" si="105"/>
        <v>29377.983309945099</v>
      </c>
      <c r="P213" s="8">
        <f t="shared" si="129"/>
        <v>6977710.1900543766</v>
      </c>
      <c r="Q213" s="13">
        <f t="shared" si="134"/>
        <v>203</v>
      </c>
      <c r="R213" s="10">
        <v>237.51494840329175</v>
      </c>
      <c r="S213" s="12">
        <f t="shared" si="135"/>
        <v>8.2999999999999893E-2</v>
      </c>
      <c r="T213" s="11">
        <f t="shared" si="130"/>
        <v>4637506.8426028751</v>
      </c>
      <c r="U213" s="11">
        <f t="shared" si="106"/>
        <v>6452159.6580879288</v>
      </c>
      <c r="V213" s="11">
        <f t="shared" si="131"/>
        <v>1000</v>
      </c>
      <c r="W213" s="11">
        <f t="shared" si="132"/>
        <v>611667.81081683829</v>
      </c>
      <c r="X213" s="10">
        <f t="shared" si="113"/>
        <v>4.2102613192245748</v>
      </c>
      <c r="Y213" s="10">
        <f t="shared" si="107"/>
        <v>27169.488495228125</v>
      </c>
      <c r="AA213" s="11">
        <f t="shared" si="114"/>
        <v>5000</v>
      </c>
      <c r="AB213" s="11">
        <f t="shared" si="108"/>
        <v>1020000</v>
      </c>
      <c r="AC213" s="24"/>
      <c r="AD213" s="26">
        <f t="shared" si="115"/>
        <v>-5000</v>
      </c>
      <c r="AE213" s="26">
        <f t="shared" si="116"/>
        <v>-5000</v>
      </c>
      <c r="AF213" s="26">
        <f t="shared" si="117"/>
        <v>-1000</v>
      </c>
      <c r="AG213" s="26">
        <f t="shared" si="118"/>
        <v>0</v>
      </c>
      <c r="AH213" s="26">
        <f t="shared" si="119"/>
        <v>0</v>
      </c>
      <c r="AI213" s="26">
        <f t="shared" si="120"/>
        <v>0</v>
      </c>
      <c r="AJ213" s="26">
        <f t="shared" si="121"/>
        <v>0</v>
      </c>
      <c r="AK213" s="26">
        <f t="shared" si="122"/>
        <v>0</v>
      </c>
      <c r="AL213" s="26">
        <f t="shared" si="123"/>
        <v>0</v>
      </c>
      <c r="AM213" s="26">
        <f t="shared" si="124"/>
        <v>0</v>
      </c>
    </row>
    <row r="214" spans="1:39" x14ac:dyDescent="0.3">
      <c r="A214" s="5">
        <f t="shared" si="133"/>
        <v>205</v>
      </c>
      <c r="B214">
        <v>260.31638345000778</v>
      </c>
      <c r="C214" s="6">
        <f t="shared" si="109"/>
        <v>204</v>
      </c>
      <c r="D214" s="7">
        <f t="shared" si="125"/>
        <v>9.6000000000000058E-2</v>
      </c>
      <c r="E214" s="8">
        <f t="shared" si="110"/>
        <v>4700538.1781354118</v>
      </c>
      <c r="F214" s="8">
        <f t="shared" si="126"/>
        <v>7072662.9852643702</v>
      </c>
      <c r="G214" s="8">
        <f t="shared" si="111"/>
        <v>1000</v>
      </c>
      <c r="H214" s="8">
        <f t="shared" si="102"/>
        <v>612667.81081683829</v>
      </c>
      <c r="I214" s="15">
        <f t="shared" si="127"/>
        <v>3.8414793058618382</v>
      </c>
      <c r="J214" s="15">
        <f t="shared" si="103"/>
        <v>27173.329974533986</v>
      </c>
      <c r="K214" s="19"/>
      <c r="L214" s="8">
        <f t="shared" si="112"/>
        <v>5000</v>
      </c>
      <c r="M214" s="8">
        <f t="shared" si="104"/>
        <v>1025000</v>
      </c>
      <c r="N214" s="15">
        <f t="shared" si="128"/>
        <v>19.207396529309193</v>
      </c>
      <c r="O214" s="14">
        <f t="shared" si="105"/>
        <v>29397.190706474408</v>
      </c>
      <c r="P214" s="8">
        <f t="shared" si="129"/>
        <v>7652570.3682995969</v>
      </c>
      <c r="Q214" s="13">
        <f t="shared" si="134"/>
        <v>204</v>
      </c>
      <c r="R214" s="10">
        <v>260.31638345000778</v>
      </c>
      <c r="S214" s="12">
        <f t="shared" si="135"/>
        <v>9.6000000000000058E-2</v>
      </c>
      <c r="T214" s="11">
        <f t="shared" si="130"/>
        <v>4700538.1781354118</v>
      </c>
      <c r="U214" s="11">
        <f t="shared" si="106"/>
        <v>7072662.9852643702</v>
      </c>
      <c r="V214" s="11">
        <f t="shared" si="131"/>
        <v>1000</v>
      </c>
      <c r="W214" s="11">
        <f t="shared" si="132"/>
        <v>612667.81081683829</v>
      </c>
      <c r="X214" s="10">
        <f t="shared" si="113"/>
        <v>3.8414793058618382</v>
      </c>
      <c r="Y214" s="10">
        <f t="shared" si="107"/>
        <v>27173.329974533986</v>
      </c>
      <c r="AA214" s="11">
        <f t="shared" si="114"/>
        <v>5000</v>
      </c>
      <c r="AB214" s="11">
        <f t="shared" si="108"/>
        <v>1025000</v>
      </c>
      <c r="AC214" s="24"/>
      <c r="AD214" s="26">
        <f t="shared" si="115"/>
        <v>-5000</v>
      </c>
      <c r="AE214" s="26">
        <f t="shared" si="116"/>
        <v>-5000</v>
      </c>
      <c r="AF214" s="26">
        <f t="shared" si="117"/>
        <v>-1000</v>
      </c>
      <c r="AG214" s="26">
        <f t="shared" si="118"/>
        <v>0</v>
      </c>
      <c r="AH214" s="26">
        <f t="shared" si="119"/>
        <v>0</v>
      </c>
      <c r="AI214" s="26">
        <f t="shared" si="120"/>
        <v>0</v>
      </c>
      <c r="AJ214" s="26">
        <f t="shared" si="121"/>
        <v>0</v>
      </c>
      <c r="AK214" s="26">
        <f t="shared" si="122"/>
        <v>0</v>
      </c>
      <c r="AL214" s="26">
        <f t="shared" si="123"/>
        <v>0</v>
      </c>
      <c r="AM214" s="26">
        <f t="shared" si="124"/>
        <v>0</v>
      </c>
    </row>
    <row r="215" spans="1:39" x14ac:dyDescent="0.3">
      <c r="A215" s="5">
        <f t="shared" si="133"/>
        <v>206</v>
      </c>
      <c r="B215">
        <v>267.34492580315799</v>
      </c>
      <c r="C215" s="6">
        <f t="shared" si="109"/>
        <v>205</v>
      </c>
      <c r="D215" s="7">
        <f t="shared" si="125"/>
        <v>2.7000000000000017E-2</v>
      </c>
      <c r="E215" s="8">
        <f t="shared" si="110"/>
        <v>4764357.4053621041</v>
      </c>
      <c r="F215" s="8">
        <f t="shared" si="126"/>
        <v>7264651.8858665079</v>
      </c>
      <c r="G215" s="8">
        <f t="shared" si="111"/>
        <v>1000</v>
      </c>
      <c r="H215" s="8">
        <f t="shared" ref="H215:H278" si="136">IF(C215="NA","NA",IF(H214="NA",G215,H214+G215))</f>
        <v>613667.81081683829</v>
      </c>
      <c r="I215" s="15">
        <f t="shared" si="127"/>
        <v>3.7404861790280801</v>
      </c>
      <c r="J215" s="15">
        <f t="shared" ref="J215:J278" si="137">IF(C215="NA","NA",IF(J214="NA",I215,J214+I215))</f>
        <v>27177.070460713014</v>
      </c>
      <c r="K215" s="19"/>
      <c r="L215" s="8">
        <f t="shared" si="112"/>
        <v>5000</v>
      </c>
      <c r="M215" s="8">
        <f t="shared" ref="M215:M278" si="138">IF(C215="NA","NA",IF(M214="NA",L215,M214+L215))</f>
        <v>1030000</v>
      </c>
      <c r="N215" s="15">
        <f t="shared" si="128"/>
        <v>18.702430895140399</v>
      </c>
      <c r="O215" s="14">
        <f t="shared" ref="O215:O278" si="139">IF(C215="NA","NA",IF(O214="NA",N215,O214+N215))</f>
        <v>29415.893137369549</v>
      </c>
      <c r="P215" s="8">
        <f t="shared" si="129"/>
        <v>7864189.7682436863</v>
      </c>
      <c r="Q215" s="13">
        <f t="shared" si="134"/>
        <v>205</v>
      </c>
      <c r="R215" s="10">
        <v>267.34492580315799</v>
      </c>
      <c r="S215" s="12">
        <f t="shared" si="135"/>
        <v>2.7000000000000017E-2</v>
      </c>
      <c r="T215" s="11">
        <f t="shared" si="130"/>
        <v>4764357.4053621041</v>
      </c>
      <c r="U215" s="11">
        <f t="shared" si="106"/>
        <v>7264651.8858665079</v>
      </c>
      <c r="V215" s="11">
        <f t="shared" si="131"/>
        <v>1000</v>
      </c>
      <c r="W215" s="11">
        <f t="shared" si="132"/>
        <v>613667.81081683829</v>
      </c>
      <c r="X215" s="10">
        <f t="shared" si="113"/>
        <v>3.7404861790280801</v>
      </c>
      <c r="Y215" s="10">
        <f t="shared" si="107"/>
        <v>27177.070460713014</v>
      </c>
      <c r="AA215" s="11">
        <f t="shared" si="114"/>
        <v>5000</v>
      </c>
      <c r="AB215" s="11">
        <f t="shared" si="108"/>
        <v>1030000</v>
      </c>
      <c r="AC215" s="24"/>
      <c r="AD215" s="26">
        <f t="shared" si="115"/>
        <v>-5000</v>
      </c>
      <c r="AE215" s="26">
        <f t="shared" si="116"/>
        <v>-5000</v>
      </c>
      <c r="AF215" s="26">
        <f t="shared" si="117"/>
        <v>-1000</v>
      </c>
      <c r="AG215" s="26">
        <f t="shared" si="118"/>
        <v>0</v>
      </c>
      <c r="AH215" s="26">
        <f t="shared" si="119"/>
        <v>0</v>
      </c>
      <c r="AI215" s="26">
        <f t="shared" si="120"/>
        <v>0</v>
      </c>
      <c r="AJ215" s="26">
        <f t="shared" si="121"/>
        <v>0</v>
      </c>
      <c r="AK215" s="26">
        <f t="shared" si="122"/>
        <v>0</v>
      </c>
      <c r="AL215" s="26">
        <f t="shared" si="123"/>
        <v>0</v>
      </c>
      <c r="AM215" s="26">
        <f t="shared" si="124"/>
        <v>0</v>
      </c>
    </row>
    <row r="216" spans="1:39" x14ac:dyDescent="0.3">
      <c r="A216" s="5">
        <f t="shared" si="133"/>
        <v>207</v>
      </c>
      <c r="B216">
        <v>259.32457802906322</v>
      </c>
      <c r="C216" s="6">
        <f t="shared" si="109"/>
        <v>206</v>
      </c>
      <c r="D216" s="7">
        <f t="shared" si="125"/>
        <v>-3.0000000000000124E-2</v>
      </c>
      <c r="E216" s="8">
        <f t="shared" si="110"/>
        <v>4828974.3729291316</v>
      </c>
      <c r="F216" s="8">
        <f t="shared" si="126"/>
        <v>7047682.329290512</v>
      </c>
      <c r="G216" s="8">
        <f t="shared" si="111"/>
        <v>1000</v>
      </c>
      <c r="H216" s="8">
        <f t="shared" si="136"/>
        <v>614667.81081683829</v>
      </c>
      <c r="I216" s="15">
        <f t="shared" si="127"/>
        <v>3.8561713185856501</v>
      </c>
      <c r="J216" s="15">
        <f t="shared" si="137"/>
        <v>27180.926632031598</v>
      </c>
      <c r="K216" s="19"/>
      <c r="L216" s="8">
        <f t="shared" si="112"/>
        <v>5000</v>
      </c>
      <c r="M216" s="8">
        <f t="shared" si="138"/>
        <v>1035000</v>
      </c>
      <c r="N216" s="15">
        <f t="shared" si="128"/>
        <v>19.280856592928249</v>
      </c>
      <c r="O216" s="14">
        <f t="shared" si="139"/>
        <v>29435.173993962479</v>
      </c>
      <c r="P216" s="8">
        <f t="shared" si="129"/>
        <v>7633264.0751963751</v>
      </c>
      <c r="Q216" s="13">
        <f t="shared" si="134"/>
        <v>206</v>
      </c>
      <c r="R216" s="10">
        <v>259.32457802906322</v>
      </c>
      <c r="S216" s="12">
        <f t="shared" si="135"/>
        <v>-3.0000000000000124E-2</v>
      </c>
      <c r="T216" s="11">
        <f t="shared" si="130"/>
        <v>4828974.3729291316</v>
      </c>
      <c r="U216" s="11">
        <f t="shared" si="106"/>
        <v>7047682.329290512</v>
      </c>
      <c r="V216" s="11">
        <f t="shared" si="131"/>
        <v>1000</v>
      </c>
      <c r="W216" s="11">
        <f t="shared" si="132"/>
        <v>614667.81081683829</v>
      </c>
      <c r="X216" s="10">
        <f t="shared" si="113"/>
        <v>3.8561713185856501</v>
      </c>
      <c r="Y216" s="10">
        <f t="shared" si="107"/>
        <v>27180.926632031598</v>
      </c>
      <c r="AA216" s="11">
        <f t="shared" si="114"/>
        <v>5000</v>
      </c>
      <c r="AB216" s="11">
        <f t="shared" si="108"/>
        <v>1035000</v>
      </c>
      <c r="AC216" s="24"/>
      <c r="AD216" s="26">
        <f t="shared" si="115"/>
        <v>-5000</v>
      </c>
      <c r="AE216" s="26">
        <f t="shared" si="116"/>
        <v>-5000</v>
      </c>
      <c r="AF216" s="26">
        <f t="shared" si="117"/>
        <v>-1000</v>
      </c>
      <c r="AG216" s="26">
        <f t="shared" si="118"/>
        <v>0</v>
      </c>
      <c r="AH216" s="26">
        <f t="shared" si="119"/>
        <v>0</v>
      </c>
      <c r="AI216" s="26">
        <f t="shared" si="120"/>
        <v>0</v>
      </c>
      <c r="AJ216" s="26">
        <f t="shared" si="121"/>
        <v>0</v>
      </c>
      <c r="AK216" s="26">
        <f t="shared" si="122"/>
        <v>0</v>
      </c>
      <c r="AL216" s="26">
        <f t="shared" si="123"/>
        <v>0</v>
      </c>
      <c r="AM216" s="26">
        <f t="shared" si="124"/>
        <v>0</v>
      </c>
    </row>
    <row r="217" spans="1:39" x14ac:dyDescent="0.3">
      <c r="A217" s="5">
        <f t="shared" si="133"/>
        <v>208</v>
      </c>
      <c r="B217">
        <v>289.1469045024055</v>
      </c>
      <c r="C217" s="6">
        <f t="shared" si="109"/>
        <v>207</v>
      </c>
      <c r="D217" s="7">
        <f t="shared" si="125"/>
        <v>0.11500000000000006</v>
      </c>
      <c r="E217" s="8">
        <f t="shared" si="110"/>
        <v>4894399.0525907436</v>
      </c>
      <c r="F217" s="8">
        <f t="shared" si="126"/>
        <v>7859280.7971589211</v>
      </c>
      <c r="G217" s="8">
        <f t="shared" si="111"/>
        <v>1000</v>
      </c>
      <c r="H217" s="8">
        <f t="shared" si="136"/>
        <v>615667.81081683829</v>
      </c>
      <c r="I217" s="15">
        <f t="shared" si="127"/>
        <v>3.4584496130813003</v>
      </c>
      <c r="J217" s="15">
        <f t="shared" si="137"/>
        <v>27184.385081644679</v>
      </c>
      <c r="K217" s="19"/>
      <c r="L217" s="8">
        <f t="shared" si="112"/>
        <v>5000</v>
      </c>
      <c r="M217" s="8">
        <f t="shared" si="138"/>
        <v>1040000</v>
      </c>
      <c r="N217" s="15">
        <f t="shared" si="128"/>
        <v>17.292248065406501</v>
      </c>
      <c r="O217" s="14">
        <f t="shared" si="139"/>
        <v>29452.466242027884</v>
      </c>
      <c r="P217" s="8">
        <f t="shared" si="129"/>
        <v>8516089.4438439589</v>
      </c>
      <c r="Q217" s="13">
        <f t="shared" si="134"/>
        <v>207</v>
      </c>
      <c r="R217" s="10">
        <v>289.1469045024055</v>
      </c>
      <c r="S217" s="12">
        <f t="shared" si="135"/>
        <v>0.11500000000000006</v>
      </c>
      <c r="T217" s="11">
        <f t="shared" si="130"/>
        <v>4894399.0525907436</v>
      </c>
      <c r="U217" s="11">
        <f t="shared" si="106"/>
        <v>7859280.7971589211</v>
      </c>
      <c r="V217" s="11">
        <f t="shared" si="131"/>
        <v>1000</v>
      </c>
      <c r="W217" s="11">
        <f t="shared" si="132"/>
        <v>615667.81081683829</v>
      </c>
      <c r="X217" s="10">
        <f t="shared" si="113"/>
        <v>3.4584496130813003</v>
      </c>
      <c r="Y217" s="10">
        <f t="shared" si="107"/>
        <v>27184.385081644679</v>
      </c>
      <c r="AA217" s="11">
        <f t="shared" si="114"/>
        <v>5000</v>
      </c>
      <c r="AB217" s="11">
        <f t="shared" si="108"/>
        <v>1040000</v>
      </c>
      <c r="AC217" s="24"/>
      <c r="AD217" s="26">
        <f t="shared" si="115"/>
        <v>-5000</v>
      </c>
      <c r="AE217" s="26">
        <f t="shared" si="116"/>
        <v>-5000</v>
      </c>
      <c r="AF217" s="26">
        <f t="shared" si="117"/>
        <v>-1000</v>
      </c>
      <c r="AG217" s="26">
        <f t="shared" si="118"/>
        <v>0</v>
      </c>
      <c r="AH217" s="26">
        <f t="shared" si="119"/>
        <v>0</v>
      </c>
      <c r="AI217" s="26">
        <f t="shared" si="120"/>
        <v>0</v>
      </c>
      <c r="AJ217" s="26">
        <f t="shared" si="121"/>
        <v>0</v>
      </c>
      <c r="AK217" s="26">
        <f t="shared" si="122"/>
        <v>0</v>
      </c>
      <c r="AL217" s="26">
        <f t="shared" si="123"/>
        <v>0</v>
      </c>
      <c r="AM217" s="26">
        <f t="shared" si="124"/>
        <v>0</v>
      </c>
    </row>
    <row r="218" spans="1:39" x14ac:dyDescent="0.3">
      <c r="A218" s="5">
        <f t="shared" si="133"/>
        <v>209</v>
      </c>
      <c r="B218">
        <v>281.33993808084057</v>
      </c>
      <c r="C218" s="6">
        <f t="shared" si="109"/>
        <v>208</v>
      </c>
      <c r="D218" s="7">
        <f t="shared" si="125"/>
        <v>-2.6999999999999958E-2</v>
      </c>
      <c r="E218" s="8">
        <f t="shared" si="110"/>
        <v>4960641.5407481296</v>
      </c>
      <c r="F218" s="8">
        <f t="shared" si="126"/>
        <v>7648053.2156356312</v>
      </c>
      <c r="G218" s="8">
        <f t="shared" si="111"/>
        <v>1000</v>
      </c>
      <c r="H218" s="8">
        <f t="shared" si="136"/>
        <v>616667.81081683829</v>
      </c>
      <c r="I218" s="15">
        <f t="shared" si="127"/>
        <v>3.5544189240301134</v>
      </c>
      <c r="J218" s="15">
        <f t="shared" si="137"/>
        <v>27187.939500568711</v>
      </c>
      <c r="K218" s="19"/>
      <c r="L218" s="8">
        <f t="shared" si="112"/>
        <v>5000</v>
      </c>
      <c r="M218" s="8">
        <f t="shared" si="138"/>
        <v>1045000</v>
      </c>
      <c r="N218" s="15">
        <f t="shared" si="128"/>
        <v>17.772094620150565</v>
      </c>
      <c r="O218" s="14">
        <f t="shared" si="139"/>
        <v>29470.238336648035</v>
      </c>
      <c r="P218" s="8">
        <f t="shared" si="129"/>
        <v>8291155.0288601723</v>
      </c>
      <c r="Q218" s="13">
        <f t="shared" si="134"/>
        <v>208</v>
      </c>
      <c r="R218" s="10">
        <v>281.33993808084057</v>
      </c>
      <c r="S218" s="12">
        <f t="shared" si="135"/>
        <v>-2.6999999999999958E-2</v>
      </c>
      <c r="T218" s="11">
        <f t="shared" si="130"/>
        <v>4960641.5407481296</v>
      </c>
      <c r="U218" s="11">
        <f t="shared" si="106"/>
        <v>7648053.2156356312</v>
      </c>
      <c r="V218" s="11">
        <f t="shared" si="131"/>
        <v>1000</v>
      </c>
      <c r="W218" s="11">
        <f t="shared" si="132"/>
        <v>616667.81081683829</v>
      </c>
      <c r="X218" s="10">
        <f t="shared" si="113"/>
        <v>3.5544189240301134</v>
      </c>
      <c r="Y218" s="10">
        <f t="shared" si="107"/>
        <v>27187.939500568711</v>
      </c>
      <c r="AA218" s="11">
        <f t="shared" si="114"/>
        <v>5000</v>
      </c>
      <c r="AB218" s="11">
        <f t="shared" si="108"/>
        <v>1045000</v>
      </c>
      <c r="AC218" s="24"/>
      <c r="AD218" s="26">
        <f t="shared" si="115"/>
        <v>-5000</v>
      </c>
      <c r="AE218" s="26">
        <f t="shared" si="116"/>
        <v>-5000</v>
      </c>
      <c r="AF218" s="26">
        <f t="shared" si="117"/>
        <v>-1000</v>
      </c>
      <c r="AG218" s="26">
        <f t="shared" si="118"/>
        <v>0</v>
      </c>
      <c r="AH218" s="26">
        <f t="shared" si="119"/>
        <v>0</v>
      </c>
      <c r="AI218" s="26">
        <f t="shared" si="120"/>
        <v>0</v>
      </c>
      <c r="AJ218" s="26">
        <f t="shared" si="121"/>
        <v>0</v>
      </c>
      <c r="AK218" s="26">
        <f t="shared" si="122"/>
        <v>0</v>
      </c>
      <c r="AL218" s="26">
        <f t="shared" si="123"/>
        <v>0</v>
      </c>
      <c r="AM218" s="26">
        <f t="shared" si="124"/>
        <v>0</v>
      </c>
    </row>
    <row r="219" spans="1:39" x14ac:dyDescent="0.3">
      <c r="A219" s="5">
        <f t="shared" si="133"/>
        <v>210</v>
      </c>
      <c r="B219">
        <v>319.32082972175402</v>
      </c>
      <c r="C219" s="6">
        <f t="shared" si="109"/>
        <v>209</v>
      </c>
      <c r="D219" s="7">
        <f t="shared" si="125"/>
        <v>0.13499999999999993</v>
      </c>
      <c r="E219" s="8">
        <f t="shared" si="110"/>
        <v>5027712.0600074809</v>
      </c>
      <c r="F219" s="8">
        <f t="shared" si="126"/>
        <v>8681675.3997464422</v>
      </c>
      <c r="G219" s="8">
        <f t="shared" si="111"/>
        <v>1000</v>
      </c>
      <c r="H219" s="8">
        <f t="shared" si="136"/>
        <v>617667.81081683829</v>
      </c>
      <c r="I219" s="15">
        <f t="shared" si="127"/>
        <v>3.1316466291014216</v>
      </c>
      <c r="J219" s="15">
        <f t="shared" si="137"/>
        <v>27191.071147197814</v>
      </c>
      <c r="K219" s="19"/>
      <c r="L219" s="8">
        <f t="shared" si="112"/>
        <v>5000</v>
      </c>
      <c r="M219" s="8">
        <f t="shared" si="138"/>
        <v>1050000</v>
      </c>
      <c r="N219" s="15">
        <f t="shared" si="128"/>
        <v>15.658233145507108</v>
      </c>
      <c r="O219" s="14">
        <f t="shared" si="139"/>
        <v>29485.896569793542</v>
      </c>
      <c r="P219" s="8">
        <f t="shared" si="129"/>
        <v>9415460.9577562939</v>
      </c>
      <c r="Q219" s="13">
        <f t="shared" si="134"/>
        <v>209</v>
      </c>
      <c r="R219" s="10">
        <v>319.32082972175402</v>
      </c>
      <c r="S219" s="12">
        <f t="shared" si="135"/>
        <v>0.13499999999999993</v>
      </c>
      <c r="T219" s="11">
        <f t="shared" si="130"/>
        <v>5027712.0600074809</v>
      </c>
      <c r="U219" s="11">
        <f t="shared" si="106"/>
        <v>8681675.3997464422</v>
      </c>
      <c r="V219" s="11">
        <f t="shared" si="131"/>
        <v>1000</v>
      </c>
      <c r="W219" s="11">
        <f t="shared" si="132"/>
        <v>617667.81081683829</v>
      </c>
      <c r="X219" s="10">
        <f t="shared" si="113"/>
        <v>3.1316466291014216</v>
      </c>
      <c r="Y219" s="10">
        <f t="shared" si="107"/>
        <v>27191.071147197814</v>
      </c>
      <c r="AA219" s="11">
        <f t="shared" si="114"/>
        <v>5000</v>
      </c>
      <c r="AB219" s="11">
        <f t="shared" si="108"/>
        <v>1050000</v>
      </c>
      <c r="AC219" s="24"/>
      <c r="AD219" s="26">
        <f t="shared" si="115"/>
        <v>-5000</v>
      </c>
      <c r="AE219" s="26">
        <f t="shared" si="116"/>
        <v>-5000</v>
      </c>
      <c r="AF219" s="26">
        <f t="shared" si="117"/>
        <v>-1000</v>
      </c>
      <c r="AG219" s="26">
        <f t="shared" si="118"/>
        <v>0</v>
      </c>
      <c r="AH219" s="26">
        <f t="shared" si="119"/>
        <v>0</v>
      </c>
      <c r="AI219" s="26">
        <f t="shared" si="120"/>
        <v>0</v>
      </c>
      <c r="AJ219" s="26">
        <f t="shared" si="121"/>
        <v>0</v>
      </c>
      <c r="AK219" s="26">
        <f t="shared" si="122"/>
        <v>0</v>
      </c>
      <c r="AL219" s="26">
        <f t="shared" si="123"/>
        <v>0</v>
      </c>
      <c r="AM219" s="26">
        <f t="shared" si="124"/>
        <v>0</v>
      </c>
    </row>
    <row r="220" spans="1:39" x14ac:dyDescent="0.3">
      <c r="A220" s="5">
        <f t="shared" si="133"/>
        <v>211</v>
      </c>
      <c r="B220">
        <v>326.98452963507611</v>
      </c>
      <c r="C220" s="6">
        <f t="shared" si="109"/>
        <v>210</v>
      </c>
      <c r="D220" s="7">
        <f t="shared" si="125"/>
        <v>2.3999999999999983E-2</v>
      </c>
      <c r="E220" s="8">
        <f t="shared" si="110"/>
        <v>5095620.9607575741</v>
      </c>
      <c r="F220" s="8">
        <f t="shared" si="126"/>
        <v>8891059.6093403567</v>
      </c>
      <c r="G220" s="8">
        <f t="shared" si="111"/>
        <v>1000</v>
      </c>
      <c r="H220" s="8">
        <f t="shared" si="136"/>
        <v>618667.81081683829</v>
      </c>
      <c r="I220" s="15">
        <f t="shared" si="127"/>
        <v>3.0582486612318571</v>
      </c>
      <c r="J220" s="15">
        <f t="shared" si="137"/>
        <v>27194.129395859047</v>
      </c>
      <c r="K220" s="19"/>
      <c r="L220" s="8">
        <f t="shared" si="112"/>
        <v>5000</v>
      </c>
      <c r="M220" s="8">
        <f t="shared" si="138"/>
        <v>1055000</v>
      </c>
      <c r="N220" s="15">
        <f t="shared" si="128"/>
        <v>15.291243306159284</v>
      </c>
      <c r="O220" s="14">
        <f t="shared" si="139"/>
        <v>29501.187813099703</v>
      </c>
      <c r="P220" s="8">
        <f t="shared" si="129"/>
        <v>9646432.0207424462</v>
      </c>
      <c r="Q220" s="13">
        <f t="shared" si="134"/>
        <v>210</v>
      </c>
      <c r="R220" s="10">
        <v>326.98452963507611</v>
      </c>
      <c r="S220" s="12">
        <f t="shared" si="135"/>
        <v>2.3999999999999983E-2</v>
      </c>
      <c r="T220" s="11">
        <f t="shared" si="130"/>
        <v>5095620.9607575741</v>
      </c>
      <c r="U220" s="11">
        <f t="shared" si="106"/>
        <v>8891059.6093403567</v>
      </c>
      <c r="V220" s="11">
        <f t="shared" si="131"/>
        <v>1000</v>
      </c>
      <c r="W220" s="11">
        <f t="shared" si="132"/>
        <v>618667.81081683829</v>
      </c>
      <c r="X220" s="10">
        <f t="shared" si="113"/>
        <v>3.0582486612318571</v>
      </c>
      <c r="Y220" s="10">
        <f t="shared" si="107"/>
        <v>27194.129395859047</v>
      </c>
      <c r="AA220" s="11">
        <f t="shared" si="114"/>
        <v>5000</v>
      </c>
      <c r="AB220" s="11">
        <f t="shared" si="108"/>
        <v>1055000</v>
      </c>
      <c r="AC220" s="24"/>
      <c r="AD220" s="26">
        <f t="shared" si="115"/>
        <v>-5000</v>
      </c>
      <c r="AE220" s="26">
        <f t="shared" si="116"/>
        <v>-5000</v>
      </c>
      <c r="AF220" s="26">
        <f t="shared" si="117"/>
        <v>-1000</v>
      </c>
      <c r="AG220" s="26">
        <f t="shared" si="118"/>
        <v>0</v>
      </c>
      <c r="AH220" s="26">
        <f t="shared" si="119"/>
        <v>0</v>
      </c>
      <c r="AI220" s="26">
        <f t="shared" si="120"/>
        <v>0</v>
      </c>
      <c r="AJ220" s="26">
        <f t="shared" si="121"/>
        <v>0</v>
      </c>
      <c r="AK220" s="26">
        <f t="shared" si="122"/>
        <v>0</v>
      </c>
      <c r="AL220" s="26">
        <f t="shared" si="123"/>
        <v>0</v>
      </c>
      <c r="AM220" s="26">
        <f t="shared" si="124"/>
        <v>0</v>
      </c>
    </row>
    <row r="221" spans="1:39" x14ac:dyDescent="0.3">
      <c r="A221" s="5">
        <f t="shared" si="133"/>
        <v>212</v>
      </c>
      <c r="B221">
        <v>295.92099931974388</v>
      </c>
      <c r="C221" s="6">
        <f t="shared" si="109"/>
        <v>211</v>
      </c>
      <c r="D221" s="7">
        <f t="shared" si="125"/>
        <v>-9.5000000000000001E-2</v>
      </c>
      <c r="E221" s="8">
        <f t="shared" si="110"/>
        <v>5164378.7227670439</v>
      </c>
      <c r="F221" s="8">
        <f t="shared" si="126"/>
        <v>8047313.9464530228</v>
      </c>
      <c r="G221" s="8">
        <f t="shared" si="111"/>
        <v>1000</v>
      </c>
      <c r="H221" s="8">
        <f t="shared" si="136"/>
        <v>619667.81081683829</v>
      </c>
      <c r="I221" s="15">
        <f t="shared" si="127"/>
        <v>3.3792802886539857</v>
      </c>
      <c r="J221" s="15">
        <f t="shared" si="137"/>
        <v>27197.5086761477</v>
      </c>
      <c r="K221" s="19"/>
      <c r="L221" s="8">
        <f t="shared" si="112"/>
        <v>5000</v>
      </c>
      <c r="M221" s="8">
        <f t="shared" si="138"/>
        <v>1060000</v>
      </c>
      <c r="N221" s="15">
        <f t="shared" si="128"/>
        <v>16.896401443269927</v>
      </c>
      <c r="O221" s="14">
        <f t="shared" si="139"/>
        <v>29518.084214542974</v>
      </c>
      <c r="P221" s="8">
        <f t="shared" si="129"/>
        <v>8735020.9787719138</v>
      </c>
      <c r="Q221" s="13">
        <f t="shared" si="134"/>
        <v>211</v>
      </c>
      <c r="R221" s="10">
        <v>295.92099931974388</v>
      </c>
      <c r="S221" s="12">
        <f t="shared" si="135"/>
        <v>-9.5000000000000001E-2</v>
      </c>
      <c r="T221" s="11">
        <f t="shared" si="130"/>
        <v>5164378.7227670439</v>
      </c>
      <c r="U221" s="11">
        <f t="shared" si="106"/>
        <v>8047313.9464530228</v>
      </c>
      <c r="V221" s="11">
        <f t="shared" si="131"/>
        <v>1000</v>
      </c>
      <c r="W221" s="11">
        <f t="shared" si="132"/>
        <v>619667.81081683829</v>
      </c>
      <c r="X221" s="10">
        <f t="shared" si="113"/>
        <v>3.3792802886539857</v>
      </c>
      <c r="Y221" s="10">
        <f t="shared" si="107"/>
        <v>27197.5086761477</v>
      </c>
      <c r="AA221" s="11">
        <f t="shared" si="114"/>
        <v>5000</v>
      </c>
      <c r="AB221" s="11">
        <f t="shared" si="108"/>
        <v>1060000</v>
      </c>
      <c r="AC221" s="24"/>
      <c r="AD221" s="26">
        <f t="shared" si="115"/>
        <v>-5000</v>
      </c>
      <c r="AE221" s="26">
        <f t="shared" si="116"/>
        <v>-5000</v>
      </c>
      <c r="AF221" s="26">
        <f t="shared" si="117"/>
        <v>-1000</v>
      </c>
      <c r="AG221" s="26">
        <f t="shared" si="118"/>
        <v>0</v>
      </c>
      <c r="AH221" s="26">
        <f t="shared" si="119"/>
        <v>0</v>
      </c>
      <c r="AI221" s="26">
        <f t="shared" si="120"/>
        <v>0</v>
      </c>
      <c r="AJ221" s="26">
        <f t="shared" si="121"/>
        <v>0</v>
      </c>
      <c r="AK221" s="26">
        <f t="shared" si="122"/>
        <v>0</v>
      </c>
      <c r="AL221" s="26">
        <f t="shared" si="123"/>
        <v>0</v>
      </c>
      <c r="AM221" s="26">
        <f t="shared" si="124"/>
        <v>0</v>
      </c>
    </row>
    <row r="222" spans="1:39" x14ac:dyDescent="0.3">
      <c r="A222" s="5">
        <f t="shared" si="133"/>
        <v>213</v>
      </c>
      <c r="B222">
        <v>300.95165630817951</v>
      </c>
      <c r="C222" s="6">
        <f t="shared" si="109"/>
        <v>212</v>
      </c>
      <c r="D222" s="7">
        <f t="shared" si="125"/>
        <v>1.6999999999999925E-2</v>
      </c>
      <c r="E222" s="8">
        <f t="shared" si="110"/>
        <v>5233995.9568016315</v>
      </c>
      <c r="F222" s="8">
        <f t="shared" si="126"/>
        <v>8185135.2835427234</v>
      </c>
      <c r="G222" s="8">
        <f t="shared" si="111"/>
        <v>1000</v>
      </c>
      <c r="H222" s="8">
        <f t="shared" si="136"/>
        <v>620667.81081683829</v>
      </c>
      <c r="I222" s="15">
        <f t="shared" si="127"/>
        <v>3.3227928108692093</v>
      </c>
      <c r="J222" s="15">
        <f t="shared" si="137"/>
        <v>27200.831468958568</v>
      </c>
      <c r="K222" s="19"/>
      <c r="L222" s="8">
        <f t="shared" si="112"/>
        <v>5000</v>
      </c>
      <c r="M222" s="8">
        <f t="shared" si="138"/>
        <v>1065000</v>
      </c>
      <c r="N222" s="15">
        <f t="shared" si="128"/>
        <v>16.613964054346045</v>
      </c>
      <c r="O222" s="14">
        <f t="shared" si="139"/>
        <v>29534.698178597318</v>
      </c>
      <c r="P222" s="8">
        <f t="shared" si="129"/>
        <v>8888516.3354110364</v>
      </c>
      <c r="Q222" s="13">
        <f t="shared" si="134"/>
        <v>212</v>
      </c>
      <c r="R222" s="10">
        <v>300.95165630817951</v>
      </c>
      <c r="S222" s="12">
        <f t="shared" si="135"/>
        <v>1.6999999999999925E-2</v>
      </c>
      <c r="T222" s="11">
        <f t="shared" si="130"/>
        <v>5233995.9568016315</v>
      </c>
      <c r="U222" s="11">
        <f t="shared" si="106"/>
        <v>8185135.2835427234</v>
      </c>
      <c r="V222" s="11">
        <f t="shared" si="131"/>
        <v>1000</v>
      </c>
      <c r="W222" s="11">
        <f t="shared" si="132"/>
        <v>620667.81081683829</v>
      </c>
      <c r="X222" s="10">
        <f t="shared" si="113"/>
        <v>3.3227928108692093</v>
      </c>
      <c r="Y222" s="10">
        <f t="shared" si="107"/>
        <v>27200.831468958568</v>
      </c>
      <c r="AA222" s="11">
        <f t="shared" si="114"/>
        <v>5000</v>
      </c>
      <c r="AB222" s="11">
        <f t="shared" si="108"/>
        <v>1065000</v>
      </c>
      <c r="AC222" s="24"/>
      <c r="AD222" s="26">
        <f t="shared" si="115"/>
        <v>-5000</v>
      </c>
      <c r="AE222" s="26">
        <f t="shared" si="116"/>
        <v>-5000</v>
      </c>
      <c r="AF222" s="26">
        <f t="shared" si="117"/>
        <v>-1000</v>
      </c>
      <c r="AG222" s="26">
        <f t="shared" si="118"/>
        <v>0</v>
      </c>
      <c r="AH222" s="26">
        <f t="shared" si="119"/>
        <v>0</v>
      </c>
      <c r="AI222" s="26">
        <f t="shared" si="120"/>
        <v>0</v>
      </c>
      <c r="AJ222" s="26">
        <f t="shared" si="121"/>
        <v>0</v>
      </c>
      <c r="AK222" s="26">
        <f t="shared" si="122"/>
        <v>0</v>
      </c>
      <c r="AL222" s="26">
        <f t="shared" si="123"/>
        <v>0</v>
      </c>
      <c r="AM222" s="26">
        <f t="shared" si="124"/>
        <v>0</v>
      </c>
    </row>
    <row r="223" spans="1:39" x14ac:dyDescent="0.3">
      <c r="A223" s="5">
        <f t="shared" si="133"/>
        <v>214</v>
      </c>
      <c r="B223">
        <v>290.71929999370138</v>
      </c>
      <c r="C223" s="6">
        <f t="shared" si="109"/>
        <v>213</v>
      </c>
      <c r="D223" s="7">
        <f t="shared" si="125"/>
        <v>-3.4000000000000072E-2</v>
      </c>
      <c r="E223" s="8">
        <f t="shared" si="110"/>
        <v>5304483.4062616508</v>
      </c>
      <c r="F223" s="8">
        <f t="shared" si="126"/>
        <v>7907806.6839022702</v>
      </c>
      <c r="G223" s="8">
        <f t="shared" si="111"/>
        <v>1000</v>
      </c>
      <c r="H223" s="8">
        <f t="shared" si="136"/>
        <v>621667.81081683829</v>
      </c>
      <c r="I223" s="15">
        <f t="shared" si="127"/>
        <v>3.4397441106306519</v>
      </c>
      <c r="J223" s="15">
        <f t="shared" si="137"/>
        <v>27204.271213069198</v>
      </c>
      <c r="K223" s="19"/>
      <c r="L223" s="8">
        <f t="shared" si="112"/>
        <v>5000</v>
      </c>
      <c r="M223" s="8">
        <f t="shared" si="138"/>
        <v>1070000</v>
      </c>
      <c r="N223" s="15">
        <f t="shared" si="128"/>
        <v>17.198720553153258</v>
      </c>
      <c r="O223" s="14">
        <f t="shared" si="139"/>
        <v>29551.896899150473</v>
      </c>
      <c r="P223" s="8">
        <f t="shared" si="129"/>
        <v>8591306.7800070606</v>
      </c>
      <c r="Q223" s="13">
        <f t="shared" si="134"/>
        <v>213</v>
      </c>
      <c r="R223" s="10">
        <v>290.71929999370138</v>
      </c>
      <c r="S223" s="12">
        <f t="shared" si="135"/>
        <v>-3.4000000000000072E-2</v>
      </c>
      <c r="T223" s="11">
        <f t="shared" si="130"/>
        <v>5304483.4062616508</v>
      </c>
      <c r="U223" s="11">
        <f t="shared" si="106"/>
        <v>7907806.6839022702</v>
      </c>
      <c r="V223" s="11">
        <f t="shared" si="131"/>
        <v>1000</v>
      </c>
      <c r="W223" s="11">
        <f t="shared" si="132"/>
        <v>621667.81081683829</v>
      </c>
      <c r="X223" s="10">
        <f t="shared" si="113"/>
        <v>3.4397441106306519</v>
      </c>
      <c r="Y223" s="10">
        <f t="shared" si="107"/>
        <v>27204.271213069198</v>
      </c>
      <c r="AA223" s="11">
        <f t="shared" si="114"/>
        <v>5000</v>
      </c>
      <c r="AB223" s="11">
        <f t="shared" si="108"/>
        <v>1070000</v>
      </c>
      <c r="AC223" s="24"/>
      <c r="AD223" s="26">
        <f t="shared" si="115"/>
        <v>-5000</v>
      </c>
      <c r="AE223" s="26">
        <f t="shared" si="116"/>
        <v>-5000</v>
      </c>
      <c r="AF223" s="26">
        <f t="shared" si="117"/>
        <v>-1000</v>
      </c>
      <c r="AG223" s="26">
        <f t="shared" si="118"/>
        <v>0</v>
      </c>
      <c r="AH223" s="26">
        <f t="shared" si="119"/>
        <v>0</v>
      </c>
      <c r="AI223" s="26">
        <f t="shared" si="120"/>
        <v>0</v>
      </c>
      <c r="AJ223" s="26">
        <f t="shared" si="121"/>
        <v>0</v>
      </c>
      <c r="AK223" s="26">
        <f t="shared" si="122"/>
        <v>0</v>
      </c>
      <c r="AL223" s="26">
        <f t="shared" si="123"/>
        <v>0</v>
      </c>
      <c r="AM223" s="26">
        <f t="shared" si="124"/>
        <v>0</v>
      </c>
    </row>
    <row r="224" spans="1:39" x14ac:dyDescent="0.3">
      <c r="A224" s="5">
        <f t="shared" si="133"/>
        <v>215</v>
      </c>
      <c r="B224">
        <v>274.43901919405408</v>
      </c>
      <c r="C224" s="6">
        <f t="shared" si="109"/>
        <v>214</v>
      </c>
      <c r="D224" s="7">
        <f t="shared" si="125"/>
        <v>-5.6000000000000077E-2</v>
      </c>
      <c r="E224" s="8">
        <f t="shared" si="110"/>
        <v>5375851.9488399224</v>
      </c>
      <c r="F224" s="8">
        <f t="shared" si="126"/>
        <v>7465913.5096037425</v>
      </c>
      <c r="G224" s="8">
        <f t="shared" si="111"/>
        <v>1000</v>
      </c>
      <c r="H224" s="8">
        <f t="shared" si="136"/>
        <v>622667.81081683829</v>
      </c>
      <c r="I224" s="15">
        <f t="shared" si="127"/>
        <v>3.6437967273629788</v>
      </c>
      <c r="J224" s="15">
        <f t="shared" si="137"/>
        <v>27207.915009796561</v>
      </c>
      <c r="K224" s="19"/>
      <c r="L224" s="8">
        <f t="shared" si="112"/>
        <v>5000</v>
      </c>
      <c r="M224" s="8">
        <f t="shared" si="138"/>
        <v>1075000</v>
      </c>
      <c r="N224" s="15">
        <f t="shared" si="128"/>
        <v>18.218983636814894</v>
      </c>
      <c r="O224" s="14">
        <f t="shared" si="139"/>
        <v>29570.11588278729</v>
      </c>
      <c r="P224" s="8">
        <f t="shared" si="129"/>
        <v>8115193.6003266647</v>
      </c>
      <c r="Q224" s="13">
        <f t="shared" si="134"/>
        <v>214</v>
      </c>
      <c r="R224" s="10">
        <v>274.43901919405408</v>
      </c>
      <c r="S224" s="12">
        <f t="shared" si="135"/>
        <v>-5.6000000000000077E-2</v>
      </c>
      <c r="T224" s="11">
        <f t="shared" si="130"/>
        <v>5375851.9488399224</v>
      </c>
      <c r="U224" s="11">
        <f t="shared" si="106"/>
        <v>7465913.5096037425</v>
      </c>
      <c r="V224" s="11">
        <f t="shared" si="131"/>
        <v>1000</v>
      </c>
      <c r="W224" s="11">
        <f t="shared" si="132"/>
        <v>622667.81081683829</v>
      </c>
      <c r="X224" s="10">
        <f t="shared" si="113"/>
        <v>3.6437967273629788</v>
      </c>
      <c r="Y224" s="10">
        <f t="shared" si="107"/>
        <v>27207.915009796561</v>
      </c>
      <c r="AA224" s="11">
        <f t="shared" si="114"/>
        <v>5000</v>
      </c>
      <c r="AB224" s="11">
        <f t="shared" si="108"/>
        <v>1075000</v>
      </c>
      <c r="AC224" s="24"/>
      <c r="AD224" s="26">
        <f t="shared" si="115"/>
        <v>-5000</v>
      </c>
      <c r="AE224" s="26">
        <f t="shared" si="116"/>
        <v>-5000</v>
      </c>
      <c r="AF224" s="26">
        <f t="shared" si="117"/>
        <v>-1000</v>
      </c>
      <c r="AG224" s="26">
        <f t="shared" si="118"/>
        <v>0</v>
      </c>
      <c r="AH224" s="26">
        <f t="shared" si="119"/>
        <v>0</v>
      </c>
      <c r="AI224" s="26">
        <f t="shared" si="120"/>
        <v>0</v>
      </c>
      <c r="AJ224" s="26">
        <f t="shared" si="121"/>
        <v>0</v>
      </c>
      <c r="AK224" s="26">
        <f t="shared" si="122"/>
        <v>0</v>
      </c>
      <c r="AL224" s="26">
        <f t="shared" si="123"/>
        <v>0</v>
      </c>
      <c r="AM224" s="26">
        <f t="shared" si="124"/>
        <v>0</v>
      </c>
    </row>
    <row r="225" spans="1:39" x14ac:dyDescent="0.3">
      <c r="A225" s="5">
        <f t="shared" si="133"/>
        <v>216</v>
      </c>
      <c r="B225">
        <v>289.258726230533</v>
      </c>
      <c r="C225" s="6">
        <f t="shared" si="109"/>
        <v>215</v>
      </c>
      <c r="D225" s="7">
        <f t="shared" si="125"/>
        <v>5.3999999999999986E-2</v>
      </c>
      <c r="E225" s="8">
        <f t="shared" si="110"/>
        <v>5448112.5982004208</v>
      </c>
      <c r="F225" s="8">
        <f t="shared" si="126"/>
        <v>7870126.8391223447</v>
      </c>
      <c r="G225" s="8">
        <f t="shared" si="111"/>
        <v>1000</v>
      </c>
      <c r="H225" s="8">
        <f t="shared" si="136"/>
        <v>623667.81081683829</v>
      </c>
      <c r="I225" s="15">
        <f t="shared" si="127"/>
        <v>3.457112644556906</v>
      </c>
      <c r="J225" s="15">
        <f t="shared" si="137"/>
        <v>27211.372122441117</v>
      </c>
      <c r="K225" s="19"/>
      <c r="L225" s="8">
        <f t="shared" si="112"/>
        <v>5000</v>
      </c>
      <c r="M225" s="8">
        <f t="shared" si="138"/>
        <v>1080000</v>
      </c>
      <c r="N225" s="15">
        <f t="shared" si="128"/>
        <v>17.285563222784528</v>
      </c>
      <c r="O225" s="14">
        <f t="shared" si="139"/>
        <v>29587.401446010073</v>
      </c>
      <c r="P225" s="8">
        <f t="shared" si="129"/>
        <v>8558414.0547443032</v>
      </c>
      <c r="Q225" s="13">
        <f t="shared" si="134"/>
        <v>215</v>
      </c>
      <c r="R225" s="10">
        <v>289.258726230533</v>
      </c>
      <c r="S225" s="12">
        <f t="shared" si="135"/>
        <v>5.3999999999999986E-2</v>
      </c>
      <c r="T225" s="11">
        <f t="shared" si="130"/>
        <v>5448112.5982004208</v>
      </c>
      <c r="U225" s="11">
        <f t="shared" si="106"/>
        <v>7870126.8391223447</v>
      </c>
      <c r="V225" s="11">
        <f t="shared" si="131"/>
        <v>1000</v>
      </c>
      <c r="W225" s="11">
        <f t="shared" si="132"/>
        <v>623667.81081683829</v>
      </c>
      <c r="X225" s="10">
        <f t="shared" si="113"/>
        <v>3.457112644556906</v>
      </c>
      <c r="Y225" s="10">
        <f t="shared" si="107"/>
        <v>27211.372122441117</v>
      </c>
      <c r="AA225" s="11">
        <f t="shared" si="114"/>
        <v>5000</v>
      </c>
      <c r="AB225" s="11">
        <f t="shared" si="108"/>
        <v>1080000</v>
      </c>
      <c r="AC225" s="24"/>
      <c r="AD225" s="26">
        <f t="shared" si="115"/>
        <v>-5000</v>
      </c>
      <c r="AE225" s="26">
        <f t="shared" si="116"/>
        <v>-5000</v>
      </c>
      <c r="AF225" s="26">
        <f t="shared" si="117"/>
        <v>-1000</v>
      </c>
      <c r="AG225" s="26">
        <f t="shared" si="118"/>
        <v>0</v>
      </c>
      <c r="AH225" s="26">
        <f t="shared" si="119"/>
        <v>0</v>
      </c>
      <c r="AI225" s="26">
        <f t="shared" si="120"/>
        <v>0</v>
      </c>
      <c r="AJ225" s="26">
        <f t="shared" si="121"/>
        <v>0</v>
      </c>
      <c r="AK225" s="26">
        <f t="shared" si="122"/>
        <v>0</v>
      </c>
      <c r="AL225" s="26">
        <f t="shared" si="123"/>
        <v>0</v>
      </c>
      <c r="AM225" s="26">
        <f t="shared" si="124"/>
        <v>0</v>
      </c>
    </row>
    <row r="226" spans="1:39" x14ac:dyDescent="0.3">
      <c r="A226" s="5">
        <f t="shared" si="133"/>
        <v>217</v>
      </c>
      <c r="B226">
        <v>254.83693780909957</v>
      </c>
      <c r="C226" s="6">
        <f t="shared" si="109"/>
        <v>216</v>
      </c>
      <c r="D226" s="7">
        <f t="shared" si="125"/>
        <v>-0.11900000000000002</v>
      </c>
      <c r="E226" s="8">
        <f t="shared" si="110"/>
        <v>5521276.5056779273</v>
      </c>
      <c r="F226" s="8">
        <f t="shared" si="126"/>
        <v>6934462.7452667858</v>
      </c>
      <c r="G226" s="8">
        <f t="shared" si="111"/>
        <v>1000</v>
      </c>
      <c r="H226" s="8">
        <f t="shared" si="136"/>
        <v>624667.81081683829</v>
      </c>
      <c r="I226" s="15">
        <f t="shared" si="127"/>
        <v>3.9240779166366697</v>
      </c>
      <c r="J226" s="15">
        <f t="shared" si="137"/>
        <v>27215.296200357752</v>
      </c>
      <c r="K226" s="19"/>
      <c r="L226" s="8">
        <f t="shared" si="112"/>
        <v>5000</v>
      </c>
      <c r="M226" s="8">
        <f t="shared" si="138"/>
        <v>1085000</v>
      </c>
      <c r="N226" s="15">
        <f t="shared" si="128"/>
        <v>19.62038958318335</v>
      </c>
      <c r="O226" s="14">
        <f t="shared" si="139"/>
        <v>29607.021835593256</v>
      </c>
      <c r="P226" s="8">
        <f t="shared" si="129"/>
        <v>7544962.7822297318</v>
      </c>
      <c r="Q226" s="13">
        <f t="shared" si="134"/>
        <v>216</v>
      </c>
      <c r="R226" s="10">
        <v>254.83693780909957</v>
      </c>
      <c r="S226" s="12">
        <f t="shared" si="135"/>
        <v>-0.11900000000000002</v>
      </c>
      <c r="T226" s="11">
        <f t="shared" si="130"/>
        <v>5521276.5056779273</v>
      </c>
      <c r="U226" s="11">
        <f t="shared" si="106"/>
        <v>6934462.7452667858</v>
      </c>
      <c r="V226" s="11">
        <f t="shared" si="131"/>
        <v>1000</v>
      </c>
      <c r="W226" s="11">
        <f t="shared" si="132"/>
        <v>624667.81081683829</v>
      </c>
      <c r="X226" s="10">
        <f t="shared" si="113"/>
        <v>3.9240779166366697</v>
      </c>
      <c r="Y226" s="10">
        <f t="shared" si="107"/>
        <v>27215.296200357752</v>
      </c>
      <c r="AA226" s="11">
        <f t="shared" si="114"/>
        <v>5000</v>
      </c>
      <c r="AB226" s="11">
        <f t="shared" si="108"/>
        <v>1085000</v>
      </c>
      <c r="AC226" s="24"/>
      <c r="AD226" s="26">
        <f t="shared" si="115"/>
        <v>-5000</v>
      </c>
      <c r="AE226" s="26">
        <f t="shared" si="116"/>
        <v>-5000</v>
      </c>
      <c r="AF226" s="26">
        <f t="shared" si="117"/>
        <v>-1000</v>
      </c>
      <c r="AG226" s="26">
        <f t="shared" si="118"/>
        <v>0</v>
      </c>
      <c r="AH226" s="26">
        <f t="shared" si="119"/>
        <v>0</v>
      </c>
      <c r="AI226" s="26">
        <f t="shared" si="120"/>
        <v>0</v>
      </c>
      <c r="AJ226" s="26">
        <f t="shared" si="121"/>
        <v>0</v>
      </c>
      <c r="AK226" s="26">
        <f t="shared" si="122"/>
        <v>0</v>
      </c>
      <c r="AL226" s="26">
        <f t="shared" si="123"/>
        <v>0</v>
      </c>
      <c r="AM226" s="26">
        <f t="shared" si="124"/>
        <v>0</v>
      </c>
    </row>
    <row r="227" spans="1:39" x14ac:dyDescent="0.3">
      <c r="A227" s="5">
        <f t="shared" si="133"/>
        <v>218</v>
      </c>
      <c r="B227">
        <v>280.5754685278186</v>
      </c>
      <c r="C227" s="6">
        <f t="shared" si="109"/>
        <v>217</v>
      </c>
      <c r="D227" s="7">
        <f t="shared" si="125"/>
        <v>0.10099999999999991</v>
      </c>
      <c r="E227" s="8">
        <f t="shared" si="110"/>
        <v>5595354.9619989013</v>
      </c>
      <c r="F227" s="8">
        <f t="shared" si="126"/>
        <v>7635944.4825387308</v>
      </c>
      <c r="G227" s="8">
        <f t="shared" si="111"/>
        <v>1000</v>
      </c>
      <c r="H227" s="8">
        <f t="shared" si="136"/>
        <v>625667.81081683829</v>
      </c>
      <c r="I227" s="15">
        <f t="shared" si="127"/>
        <v>3.5641034665183198</v>
      </c>
      <c r="J227" s="15">
        <f t="shared" si="137"/>
        <v>27218.860303824269</v>
      </c>
      <c r="K227" s="19"/>
      <c r="L227" s="8">
        <f t="shared" si="112"/>
        <v>5000</v>
      </c>
      <c r="M227" s="8">
        <f t="shared" si="138"/>
        <v>1090000</v>
      </c>
      <c r="N227" s="15">
        <f t="shared" si="128"/>
        <v>17.820517332591599</v>
      </c>
      <c r="O227" s="14">
        <f t="shared" si="139"/>
        <v>29624.842352925847</v>
      </c>
      <c r="P227" s="8">
        <f t="shared" si="129"/>
        <v>8312004.0232349336</v>
      </c>
      <c r="Q227" s="13">
        <f t="shared" si="134"/>
        <v>217</v>
      </c>
      <c r="R227" s="10">
        <v>280.5754685278186</v>
      </c>
      <c r="S227" s="12">
        <f t="shared" si="135"/>
        <v>0.10099999999999991</v>
      </c>
      <c r="T227" s="11">
        <f t="shared" si="130"/>
        <v>5595354.9619989013</v>
      </c>
      <c r="U227" s="11">
        <f t="shared" si="106"/>
        <v>7635944.4825387308</v>
      </c>
      <c r="V227" s="11">
        <f t="shared" si="131"/>
        <v>1000</v>
      </c>
      <c r="W227" s="11">
        <f t="shared" si="132"/>
        <v>625667.81081683829</v>
      </c>
      <c r="X227" s="10">
        <f t="shared" si="113"/>
        <v>3.5641034665183198</v>
      </c>
      <c r="Y227" s="10">
        <f t="shared" si="107"/>
        <v>27218.860303824269</v>
      </c>
      <c r="AA227" s="11">
        <f t="shared" si="114"/>
        <v>5000</v>
      </c>
      <c r="AB227" s="11">
        <f t="shared" si="108"/>
        <v>1090000</v>
      </c>
      <c r="AC227" s="24"/>
      <c r="AD227" s="26">
        <f t="shared" si="115"/>
        <v>-5000</v>
      </c>
      <c r="AE227" s="26">
        <f t="shared" si="116"/>
        <v>-5000</v>
      </c>
      <c r="AF227" s="26">
        <f t="shared" si="117"/>
        <v>-1000</v>
      </c>
      <c r="AG227" s="26">
        <f t="shared" si="118"/>
        <v>0</v>
      </c>
      <c r="AH227" s="26">
        <f t="shared" si="119"/>
        <v>0</v>
      </c>
      <c r="AI227" s="26">
        <f t="shared" si="120"/>
        <v>0</v>
      </c>
      <c r="AJ227" s="26">
        <f t="shared" si="121"/>
        <v>0</v>
      </c>
      <c r="AK227" s="26">
        <f t="shared" si="122"/>
        <v>0</v>
      </c>
      <c r="AL227" s="26">
        <f t="shared" si="123"/>
        <v>0</v>
      </c>
      <c r="AM227" s="26">
        <f t="shared" si="124"/>
        <v>0</v>
      </c>
    </row>
    <row r="228" spans="1:39" x14ac:dyDescent="0.3">
      <c r="A228" s="5">
        <f t="shared" si="133"/>
        <v>219</v>
      </c>
      <c r="B228">
        <v>295.44596835979297</v>
      </c>
      <c r="C228" s="6">
        <f t="shared" si="109"/>
        <v>218</v>
      </c>
      <c r="D228" s="7">
        <f t="shared" si="125"/>
        <v>5.299999999999995E-2</v>
      </c>
      <c r="E228" s="8">
        <f t="shared" si="110"/>
        <v>5670359.3990238877</v>
      </c>
      <c r="F228" s="8">
        <f t="shared" si="126"/>
        <v>8041702.5401132833</v>
      </c>
      <c r="G228" s="8">
        <f t="shared" si="111"/>
        <v>1000</v>
      </c>
      <c r="H228" s="8">
        <f t="shared" si="136"/>
        <v>626667.81081683829</v>
      </c>
      <c r="I228" s="15">
        <f t="shared" si="127"/>
        <v>3.384713643417208</v>
      </c>
      <c r="J228" s="15">
        <f t="shared" si="137"/>
        <v>27222.245017467685</v>
      </c>
      <c r="K228" s="19"/>
      <c r="L228" s="8">
        <f t="shared" si="112"/>
        <v>5000</v>
      </c>
      <c r="M228" s="8">
        <f t="shared" si="138"/>
        <v>1095000</v>
      </c>
      <c r="N228" s="15">
        <f t="shared" si="128"/>
        <v>16.923568217086039</v>
      </c>
      <c r="O228" s="14">
        <f t="shared" si="139"/>
        <v>29641.765921142935</v>
      </c>
      <c r="P228" s="8">
        <f t="shared" si="129"/>
        <v>8757540.2364663854</v>
      </c>
      <c r="Q228" s="13">
        <f t="shared" si="134"/>
        <v>218</v>
      </c>
      <c r="R228" s="10">
        <v>295.44596835979297</v>
      </c>
      <c r="S228" s="12">
        <f t="shared" si="135"/>
        <v>5.299999999999995E-2</v>
      </c>
      <c r="T228" s="11">
        <f t="shared" si="130"/>
        <v>5670359.3990238877</v>
      </c>
      <c r="U228" s="11">
        <f t="shared" si="106"/>
        <v>8041702.5401132833</v>
      </c>
      <c r="V228" s="11">
        <f t="shared" si="131"/>
        <v>1000</v>
      </c>
      <c r="W228" s="11">
        <f t="shared" si="132"/>
        <v>626667.81081683829</v>
      </c>
      <c r="X228" s="10">
        <f t="shared" si="113"/>
        <v>3.384713643417208</v>
      </c>
      <c r="Y228" s="10">
        <f t="shared" si="107"/>
        <v>27222.245017467685</v>
      </c>
      <c r="AA228" s="11">
        <f t="shared" si="114"/>
        <v>5000</v>
      </c>
      <c r="AB228" s="11">
        <f t="shared" si="108"/>
        <v>1095000</v>
      </c>
      <c r="AC228" s="24"/>
      <c r="AD228" s="26">
        <f t="shared" si="115"/>
        <v>-5000</v>
      </c>
      <c r="AE228" s="26">
        <f t="shared" si="116"/>
        <v>-5000</v>
      </c>
      <c r="AF228" s="26">
        <f t="shared" si="117"/>
        <v>-1000</v>
      </c>
      <c r="AG228" s="26">
        <f t="shared" si="118"/>
        <v>0</v>
      </c>
      <c r="AH228" s="26">
        <f t="shared" si="119"/>
        <v>0</v>
      </c>
      <c r="AI228" s="26">
        <f t="shared" si="120"/>
        <v>0</v>
      </c>
      <c r="AJ228" s="26">
        <f t="shared" si="121"/>
        <v>0</v>
      </c>
      <c r="AK228" s="26">
        <f t="shared" si="122"/>
        <v>0</v>
      </c>
      <c r="AL228" s="26">
        <f t="shared" si="123"/>
        <v>0</v>
      </c>
      <c r="AM228" s="26">
        <f t="shared" si="124"/>
        <v>0</v>
      </c>
    </row>
    <row r="229" spans="1:39" x14ac:dyDescent="0.3">
      <c r="A229" s="5">
        <f t="shared" si="133"/>
        <v>220</v>
      </c>
      <c r="B229">
        <v>306.67291515746513</v>
      </c>
      <c r="C229" s="6">
        <f t="shared" si="109"/>
        <v>219</v>
      </c>
      <c r="D229" s="7">
        <f t="shared" si="125"/>
        <v>3.8000000000000075E-2</v>
      </c>
      <c r="E229" s="8">
        <f t="shared" si="110"/>
        <v>5746301.3915116843</v>
      </c>
      <c r="F229" s="8">
        <f t="shared" si="126"/>
        <v>8348325.2366375886</v>
      </c>
      <c r="G229" s="8">
        <f t="shared" si="111"/>
        <v>1000</v>
      </c>
      <c r="H229" s="8">
        <f t="shared" si="136"/>
        <v>627667.81081683829</v>
      </c>
      <c r="I229" s="15">
        <f t="shared" si="127"/>
        <v>3.2608031246793909</v>
      </c>
      <c r="J229" s="15">
        <f t="shared" si="137"/>
        <v>27225.505820592363</v>
      </c>
      <c r="K229" s="19"/>
      <c r="L229" s="8">
        <f t="shared" si="112"/>
        <v>5000</v>
      </c>
      <c r="M229" s="8">
        <f t="shared" si="138"/>
        <v>1100000</v>
      </c>
      <c r="N229" s="15">
        <f t="shared" si="128"/>
        <v>16.304015623396953</v>
      </c>
      <c r="O229" s="14">
        <f t="shared" si="139"/>
        <v>29658.069936766333</v>
      </c>
      <c r="P229" s="8">
        <f t="shared" si="129"/>
        <v>9095326.7654521093</v>
      </c>
      <c r="Q229" s="13">
        <f t="shared" si="134"/>
        <v>219</v>
      </c>
      <c r="R229" s="10">
        <v>306.67291515746513</v>
      </c>
      <c r="S229" s="12">
        <f t="shared" si="135"/>
        <v>3.8000000000000075E-2</v>
      </c>
      <c r="T229" s="11">
        <f t="shared" si="130"/>
        <v>5746301.3915116843</v>
      </c>
      <c r="U229" s="11">
        <f t="shared" si="106"/>
        <v>8348325.2366375886</v>
      </c>
      <c r="V229" s="11">
        <f t="shared" si="131"/>
        <v>1000</v>
      </c>
      <c r="W229" s="11">
        <f t="shared" si="132"/>
        <v>627667.81081683829</v>
      </c>
      <c r="X229" s="10">
        <f t="shared" si="113"/>
        <v>3.2608031246793909</v>
      </c>
      <c r="Y229" s="10">
        <f t="shared" si="107"/>
        <v>27225.505820592363</v>
      </c>
      <c r="AA229" s="11">
        <f t="shared" si="114"/>
        <v>5000</v>
      </c>
      <c r="AB229" s="11">
        <f t="shared" si="108"/>
        <v>1100000</v>
      </c>
      <c r="AC229" s="24"/>
      <c r="AD229" s="26">
        <f t="shared" si="115"/>
        <v>-5000</v>
      </c>
      <c r="AE229" s="26">
        <f t="shared" si="116"/>
        <v>-5000</v>
      </c>
      <c r="AF229" s="26">
        <f t="shared" si="117"/>
        <v>-1000</v>
      </c>
      <c r="AG229" s="26">
        <f t="shared" si="118"/>
        <v>0</v>
      </c>
      <c r="AH229" s="26">
        <f t="shared" si="119"/>
        <v>0</v>
      </c>
      <c r="AI229" s="26">
        <f t="shared" si="120"/>
        <v>0</v>
      </c>
      <c r="AJ229" s="26">
        <f t="shared" si="121"/>
        <v>0</v>
      </c>
      <c r="AK229" s="26">
        <f t="shared" si="122"/>
        <v>0</v>
      </c>
      <c r="AL229" s="26">
        <f t="shared" si="123"/>
        <v>0</v>
      </c>
      <c r="AM229" s="26">
        <f t="shared" si="124"/>
        <v>0</v>
      </c>
    </row>
    <row r="230" spans="1:39" x14ac:dyDescent="0.3">
      <c r="A230" s="5">
        <f t="shared" si="133"/>
        <v>221</v>
      </c>
      <c r="B230">
        <v>281.21906319939552</v>
      </c>
      <c r="C230" s="6">
        <f t="shared" si="109"/>
        <v>220</v>
      </c>
      <c r="D230" s="7">
        <f t="shared" si="125"/>
        <v>-8.3000000000000004E-2</v>
      </c>
      <c r="E230" s="8">
        <f t="shared" si="110"/>
        <v>5823192.6589055816</v>
      </c>
      <c r="F230" s="8">
        <f t="shared" si="126"/>
        <v>7656331.2419966692</v>
      </c>
      <c r="G230" s="8">
        <f t="shared" si="111"/>
        <v>1000</v>
      </c>
      <c r="H230" s="8">
        <f t="shared" si="136"/>
        <v>628667.81081683829</v>
      </c>
      <c r="I230" s="15">
        <f t="shared" si="127"/>
        <v>3.5559467008499355</v>
      </c>
      <c r="J230" s="15">
        <f t="shared" si="137"/>
        <v>27229.061767293213</v>
      </c>
      <c r="K230" s="19"/>
      <c r="L230" s="8">
        <f t="shared" si="112"/>
        <v>5000</v>
      </c>
      <c r="M230" s="8">
        <f t="shared" si="138"/>
        <v>1105000</v>
      </c>
      <c r="N230" s="15">
        <f t="shared" si="128"/>
        <v>17.779733504249677</v>
      </c>
      <c r="O230" s="14">
        <f t="shared" si="139"/>
        <v>29675.849670270582</v>
      </c>
      <c r="P230" s="8">
        <f t="shared" si="129"/>
        <v>8345414.6439195834</v>
      </c>
      <c r="Q230" s="13">
        <f t="shared" si="134"/>
        <v>220</v>
      </c>
      <c r="R230" s="10">
        <v>281.21906319939552</v>
      </c>
      <c r="S230" s="12">
        <f t="shared" si="135"/>
        <v>-8.3000000000000004E-2</v>
      </c>
      <c r="T230" s="11">
        <f t="shared" si="130"/>
        <v>5823192.6589055816</v>
      </c>
      <c r="U230" s="11">
        <f t="shared" si="106"/>
        <v>7656331.2419966692</v>
      </c>
      <c r="V230" s="11">
        <f t="shared" si="131"/>
        <v>1000</v>
      </c>
      <c r="W230" s="11">
        <f t="shared" si="132"/>
        <v>628667.81081683829</v>
      </c>
      <c r="X230" s="10">
        <f t="shared" si="113"/>
        <v>3.5559467008499355</v>
      </c>
      <c r="Y230" s="10">
        <f t="shared" si="107"/>
        <v>27229.061767293213</v>
      </c>
      <c r="AA230" s="11">
        <f t="shared" si="114"/>
        <v>5000</v>
      </c>
      <c r="AB230" s="11">
        <f t="shared" si="108"/>
        <v>1105000</v>
      </c>
      <c r="AC230" s="24"/>
      <c r="AD230" s="26">
        <f t="shared" si="115"/>
        <v>-5000</v>
      </c>
      <c r="AE230" s="26">
        <f t="shared" si="116"/>
        <v>-5000</v>
      </c>
      <c r="AF230" s="26">
        <f t="shared" si="117"/>
        <v>-1000</v>
      </c>
      <c r="AG230" s="26">
        <f t="shared" si="118"/>
        <v>0</v>
      </c>
      <c r="AH230" s="26">
        <f t="shared" si="119"/>
        <v>0</v>
      </c>
      <c r="AI230" s="26">
        <f t="shared" si="120"/>
        <v>0</v>
      </c>
      <c r="AJ230" s="26">
        <f t="shared" si="121"/>
        <v>0</v>
      </c>
      <c r="AK230" s="26">
        <f t="shared" si="122"/>
        <v>0</v>
      </c>
      <c r="AL230" s="26">
        <f t="shared" si="123"/>
        <v>0</v>
      </c>
      <c r="AM230" s="26">
        <f t="shared" si="124"/>
        <v>0</v>
      </c>
    </row>
    <row r="231" spans="1:39" x14ac:dyDescent="0.3">
      <c r="A231" s="5">
        <f t="shared" si="133"/>
        <v>222</v>
      </c>
      <c r="B231">
        <v>249.16008999466445</v>
      </c>
      <c r="C231" s="6">
        <f t="shared" si="109"/>
        <v>221</v>
      </c>
      <c r="D231" s="7">
        <f t="shared" si="125"/>
        <v>-0.11399999999999995</v>
      </c>
      <c r="E231" s="8">
        <f t="shared" si="110"/>
        <v>5901045.0671419008</v>
      </c>
      <c r="F231" s="8">
        <f t="shared" si="126"/>
        <v>6784395.4804090494</v>
      </c>
      <c r="G231" s="8">
        <f t="shared" si="111"/>
        <v>1000</v>
      </c>
      <c r="H231" s="8">
        <f t="shared" si="136"/>
        <v>629667.81081683829</v>
      </c>
      <c r="I231" s="15">
        <f t="shared" si="127"/>
        <v>4.0134838610044419</v>
      </c>
      <c r="J231" s="15">
        <f t="shared" si="137"/>
        <v>27233.075251154216</v>
      </c>
      <c r="K231" s="19"/>
      <c r="L231" s="8">
        <f t="shared" si="112"/>
        <v>5000</v>
      </c>
      <c r="M231" s="8">
        <f t="shared" si="138"/>
        <v>1110000</v>
      </c>
      <c r="N231" s="15">
        <f t="shared" si="128"/>
        <v>20.067419305022209</v>
      </c>
      <c r="O231" s="14">
        <f t="shared" si="139"/>
        <v>29695.917089575603</v>
      </c>
      <c r="P231" s="8">
        <f t="shared" si="129"/>
        <v>7399037.3745127516</v>
      </c>
      <c r="Q231" s="13">
        <f t="shared" si="134"/>
        <v>221</v>
      </c>
      <c r="R231" s="10">
        <v>249.16008999466445</v>
      </c>
      <c r="S231" s="12">
        <f t="shared" si="135"/>
        <v>-0.11399999999999995</v>
      </c>
      <c r="T231" s="11">
        <f t="shared" si="130"/>
        <v>5901045.0671419008</v>
      </c>
      <c r="U231" s="11">
        <f t="shared" si="106"/>
        <v>6784395.4804090494</v>
      </c>
      <c r="V231" s="11">
        <f t="shared" si="131"/>
        <v>1000</v>
      </c>
      <c r="W231" s="11">
        <f t="shared" si="132"/>
        <v>629667.81081683829</v>
      </c>
      <c r="X231" s="10">
        <f t="shared" si="113"/>
        <v>4.0134838610044419</v>
      </c>
      <c r="Y231" s="10">
        <f t="shared" si="107"/>
        <v>27233.075251154216</v>
      </c>
      <c r="AA231" s="11">
        <f t="shared" si="114"/>
        <v>5000</v>
      </c>
      <c r="AB231" s="11">
        <f t="shared" si="108"/>
        <v>1110000</v>
      </c>
      <c r="AC231" s="24"/>
      <c r="AD231" s="26">
        <f t="shared" si="115"/>
        <v>-5000</v>
      </c>
      <c r="AE231" s="26">
        <f t="shared" si="116"/>
        <v>-5000</v>
      </c>
      <c r="AF231" s="26">
        <f t="shared" si="117"/>
        <v>-1000</v>
      </c>
      <c r="AG231" s="26">
        <f t="shared" si="118"/>
        <v>0</v>
      </c>
      <c r="AH231" s="26">
        <f t="shared" si="119"/>
        <v>0</v>
      </c>
      <c r="AI231" s="26">
        <f t="shared" si="120"/>
        <v>0</v>
      </c>
      <c r="AJ231" s="26">
        <f t="shared" si="121"/>
        <v>0</v>
      </c>
      <c r="AK231" s="26">
        <f t="shared" si="122"/>
        <v>0</v>
      </c>
      <c r="AL231" s="26">
        <f t="shared" si="123"/>
        <v>0</v>
      </c>
      <c r="AM231" s="26">
        <f t="shared" si="124"/>
        <v>0</v>
      </c>
    </row>
    <row r="232" spans="1:39" x14ac:dyDescent="0.3">
      <c r="A232" s="5">
        <f t="shared" si="133"/>
        <v>223</v>
      </c>
      <c r="B232">
        <v>246.41932900472312</v>
      </c>
      <c r="C232" s="6">
        <f t="shared" si="109"/>
        <v>222</v>
      </c>
      <c r="D232" s="7">
        <f t="shared" si="125"/>
        <v>-1.1000000000000051E-2</v>
      </c>
      <c r="E232" s="8">
        <f t="shared" si="110"/>
        <v>5979870.6304811751</v>
      </c>
      <c r="F232" s="8">
        <f t="shared" si="126"/>
        <v>6710756.1301245494</v>
      </c>
      <c r="G232" s="8">
        <f t="shared" si="111"/>
        <v>1000</v>
      </c>
      <c r="H232" s="8">
        <f t="shared" si="136"/>
        <v>630667.81081683829</v>
      </c>
      <c r="I232" s="15">
        <f t="shared" si="127"/>
        <v>4.058123216384673</v>
      </c>
      <c r="J232" s="15">
        <f t="shared" si="137"/>
        <v>27237.133374370602</v>
      </c>
      <c r="K232" s="19"/>
      <c r="L232" s="8">
        <f t="shared" si="112"/>
        <v>5000</v>
      </c>
      <c r="M232" s="8">
        <f t="shared" si="138"/>
        <v>1115000</v>
      </c>
      <c r="N232" s="15">
        <f t="shared" si="128"/>
        <v>20.290616081923368</v>
      </c>
      <c r="O232" s="14">
        <f t="shared" si="139"/>
        <v>29716.207705657525</v>
      </c>
      <c r="P232" s="8">
        <f t="shared" si="129"/>
        <v>7322647.9633931099</v>
      </c>
      <c r="Q232" s="13">
        <f t="shared" si="134"/>
        <v>222</v>
      </c>
      <c r="R232" s="10">
        <v>246.41932900472312</v>
      </c>
      <c r="S232" s="12">
        <f t="shared" si="135"/>
        <v>-1.1000000000000051E-2</v>
      </c>
      <c r="T232" s="11">
        <f t="shared" si="130"/>
        <v>5979870.6304811751</v>
      </c>
      <c r="U232" s="11">
        <f t="shared" si="106"/>
        <v>6710756.1301245494</v>
      </c>
      <c r="V232" s="11">
        <f t="shared" si="131"/>
        <v>1000</v>
      </c>
      <c r="W232" s="11">
        <f t="shared" si="132"/>
        <v>630667.81081683829</v>
      </c>
      <c r="X232" s="10">
        <f t="shared" si="113"/>
        <v>4.058123216384673</v>
      </c>
      <c r="Y232" s="10">
        <f t="shared" si="107"/>
        <v>27237.133374370602</v>
      </c>
      <c r="AA232" s="11">
        <f t="shared" si="114"/>
        <v>5000</v>
      </c>
      <c r="AB232" s="11">
        <f t="shared" si="108"/>
        <v>1115000</v>
      </c>
      <c r="AC232" s="24"/>
      <c r="AD232" s="26">
        <f t="shared" si="115"/>
        <v>-5000</v>
      </c>
      <c r="AE232" s="26">
        <f t="shared" si="116"/>
        <v>-5000</v>
      </c>
      <c r="AF232" s="26">
        <f t="shared" si="117"/>
        <v>-1000</v>
      </c>
      <c r="AG232" s="26">
        <f t="shared" si="118"/>
        <v>0</v>
      </c>
      <c r="AH232" s="26">
        <f t="shared" si="119"/>
        <v>0</v>
      </c>
      <c r="AI232" s="26">
        <f t="shared" si="120"/>
        <v>0</v>
      </c>
      <c r="AJ232" s="26">
        <f t="shared" si="121"/>
        <v>0</v>
      </c>
      <c r="AK232" s="26">
        <f t="shared" si="122"/>
        <v>0</v>
      </c>
      <c r="AL232" s="26">
        <f t="shared" si="123"/>
        <v>0</v>
      </c>
      <c r="AM232" s="26">
        <f t="shared" si="124"/>
        <v>0</v>
      </c>
    </row>
    <row r="233" spans="1:39" x14ac:dyDescent="0.3">
      <c r="A233" s="5">
        <f t="shared" si="133"/>
        <v>224</v>
      </c>
      <c r="B233">
        <v>225.72010536832639</v>
      </c>
      <c r="C233" s="6">
        <f t="shared" si="109"/>
        <v>223</v>
      </c>
      <c r="D233" s="7">
        <f t="shared" si="125"/>
        <v>-8.3999999999999977E-2</v>
      </c>
      <c r="E233" s="8">
        <f t="shared" si="110"/>
        <v>6059681.5133621888</v>
      </c>
      <c r="F233" s="8">
        <f t="shared" si="126"/>
        <v>6147968.6151940878</v>
      </c>
      <c r="G233" s="8">
        <f t="shared" si="111"/>
        <v>1000</v>
      </c>
      <c r="H233" s="8">
        <f t="shared" si="136"/>
        <v>631667.81081683829</v>
      </c>
      <c r="I233" s="15">
        <f t="shared" si="127"/>
        <v>4.4302655200706038</v>
      </c>
      <c r="J233" s="15">
        <f t="shared" si="137"/>
        <v>27241.563639890672</v>
      </c>
      <c r="K233" s="19"/>
      <c r="L233" s="8">
        <f t="shared" si="112"/>
        <v>5000</v>
      </c>
      <c r="M233" s="8">
        <f t="shared" si="138"/>
        <v>1120000</v>
      </c>
      <c r="N233" s="15">
        <f t="shared" si="128"/>
        <v>22.151327600353021</v>
      </c>
      <c r="O233" s="14">
        <f t="shared" si="139"/>
        <v>29738.359033257879</v>
      </c>
      <c r="P233" s="8">
        <f t="shared" si="129"/>
        <v>6712545.5344680892</v>
      </c>
      <c r="Q233" s="13">
        <f t="shared" si="134"/>
        <v>223</v>
      </c>
      <c r="R233" s="10">
        <v>225.72010536832639</v>
      </c>
      <c r="S233" s="12">
        <f t="shared" si="135"/>
        <v>-8.3999999999999977E-2</v>
      </c>
      <c r="T233" s="11">
        <f t="shared" si="130"/>
        <v>6059681.5133621888</v>
      </c>
      <c r="U233" s="11">
        <f t="shared" si="106"/>
        <v>6147968.6151940878</v>
      </c>
      <c r="V233" s="11">
        <f t="shared" si="131"/>
        <v>1000</v>
      </c>
      <c r="W233" s="11">
        <f t="shared" si="132"/>
        <v>631667.81081683829</v>
      </c>
      <c r="X233" s="10">
        <f t="shared" si="113"/>
        <v>4.4302655200706038</v>
      </c>
      <c r="Y233" s="10">
        <f t="shared" si="107"/>
        <v>27241.563639890672</v>
      </c>
      <c r="AA233" s="11">
        <f t="shared" si="114"/>
        <v>5000</v>
      </c>
      <c r="AB233" s="11">
        <f t="shared" si="108"/>
        <v>1120000</v>
      </c>
      <c r="AC233" s="24"/>
      <c r="AD233" s="26">
        <f t="shared" si="115"/>
        <v>-5000</v>
      </c>
      <c r="AE233" s="26">
        <f t="shared" si="116"/>
        <v>-5000</v>
      </c>
      <c r="AF233" s="26">
        <f t="shared" si="117"/>
        <v>-1000</v>
      </c>
      <c r="AG233" s="26">
        <f t="shared" si="118"/>
        <v>0</v>
      </c>
      <c r="AH233" s="26">
        <f t="shared" si="119"/>
        <v>0</v>
      </c>
      <c r="AI233" s="26">
        <f t="shared" si="120"/>
        <v>0</v>
      </c>
      <c r="AJ233" s="26">
        <f t="shared" si="121"/>
        <v>0</v>
      </c>
      <c r="AK233" s="26">
        <f t="shared" si="122"/>
        <v>0</v>
      </c>
      <c r="AL233" s="26">
        <f t="shared" si="123"/>
        <v>0</v>
      </c>
      <c r="AM233" s="26">
        <f t="shared" si="124"/>
        <v>0</v>
      </c>
    </row>
    <row r="234" spans="1:39" x14ac:dyDescent="0.3">
      <c r="A234" s="5">
        <f t="shared" si="133"/>
        <v>225</v>
      </c>
      <c r="B234">
        <v>239.48903179579429</v>
      </c>
      <c r="C234" s="6">
        <f t="shared" si="109"/>
        <v>224</v>
      </c>
      <c r="D234" s="7">
        <f t="shared" si="125"/>
        <v>6.0999999999999971E-2</v>
      </c>
      <c r="E234" s="8">
        <f t="shared" si="110"/>
        <v>6140490.0322792158</v>
      </c>
      <c r="F234" s="8">
        <f t="shared" si="126"/>
        <v>6524055.7007209267</v>
      </c>
      <c r="G234" s="8">
        <f t="shared" si="111"/>
        <v>1000</v>
      </c>
      <c r="H234" s="8">
        <f t="shared" si="136"/>
        <v>632667.81081683829</v>
      </c>
      <c r="I234" s="15">
        <f t="shared" si="127"/>
        <v>4.1755565693408139</v>
      </c>
      <c r="J234" s="15">
        <f t="shared" si="137"/>
        <v>27245.739196460014</v>
      </c>
      <c r="K234" s="19"/>
      <c r="L234" s="8">
        <f t="shared" si="112"/>
        <v>5000</v>
      </c>
      <c r="M234" s="8">
        <f t="shared" si="138"/>
        <v>1125000</v>
      </c>
      <c r="N234" s="15">
        <f t="shared" si="128"/>
        <v>20.877782846704072</v>
      </c>
      <c r="O234" s="14">
        <f t="shared" si="139"/>
        <v>29759.236816104582</v>
      </c>
      <c r="P234" s="8">
        <f t="shared" si="129"/>
        <v>7127010.8120706426</v>
      </c>
      <c r="Q234" s="13">
        <f t="shared" si="134"/>
        <v>224</v>
      </c>
      <c r="R234" s="10">
        <v>239.48903179579429</v>
      </c>
      <c r="S234" s="12">
        <f t="shared" si="135"/>
        <v>6.0999999999999971E-2</v>
      </c>
      <c r="T234" s="11">
        <f t="shared" si="130"/>
        <v>6140490.0322792158</v>
      </c>
      <c r="U234" s="11">
        <f t="shared" si="106"/>
        <v>6524055.7007209267</v>
      </c>
      <c r="V234" s="11">
        <f t="shared" si="131"/>
        <v>1000</v>
      </c>
      <c r="W234" s="11">
        <f t="shared" si="132"/>
        <v>632667.81081683829</v>
      </c>
      <c r="X234" s="10">
        <f t="shared" si="113"/>
        <v>4.1755565693408139</v>
      </c>
      <c r="Y234" s="10">
        <f t="shared" si="107"/>
        <v>27245.739196460014</v>
      </c>
      <c r="AA234" s="11">
        <f t="shared" si="114"/>
        <v>5000</v>
      </c>
      <c r="AB234" s="11">
        <f t="shared" si="108"/>
        <v>1125000</v>
      </c>
      <c r="AC234" s="24"/>
      <c r="AD234" s="26">
        <f t="shared" si="115"/>
        <v>-5000</v>
      </c>
      <c r="AE234" s="26">
        <f t="shared" si="116"/>
        <v>-5000</v>
      </c>
      <c r="AF234" s="26">
        <f t="shared" si="117"/>
        <v>-1000</v>
      </c>
      <c r="AG234" s="26">
        <f t="shared" si="118"/>
        <v>0</v>
      </c>
      <c r="AH234" s="26">
        <f t="shared" si="119"/>
        <v>0</v>
      </c>
      <c r="AI234" s="26">
        <f t="shared" si="120"/>
        <v>0</v>
      </c>
      <c r="AJ234" s="26">
        <f t="shared" si="121"/>
        <v>0</v>
      </c>
      <c r="AK234" s="26">
        <f t="shared" si="122"/>
        <v>0</v>
      </c>
      <c r="AL234" s="26">
        <f t="shared" si="123"/>
        <v>0</v>
      </c>
      <c r="AM234" s="26">
        <f t="shared" si="124"/>
        <v>0</v>
      </c>
    </row>
    <row r="235" spans="1:39" x14ac:dyDescent="0.3">
      <c r="A235" s="5">
        <f t="shared" si="133"/>
        <v>226</v>
      </c>
      <c r="B235">
        <v>218.17450796596862</v>
      </c>
      <c r="C235" s="6">
        <f t="shared" si="109"/>
        <v>225</v>
      </c>
      <c r="D235" s="7">
        <f t="shared" si="125"/>
        <v>-8.8999999999999926E-2</v>
      </c>
      <c r="E235" s="8">
        <f t="shared" si="110"/>
        <v>6222308.6576827066</v>
      </c>
      <c r="F235" s="8">
        <f t="shared" si="126"/>
        <v>5944325.7433567643</v>
      </c>
      <c r="G235" s="8">
        <f t="shared" si="111"/>
        <v>15000</v>
      </c>
      <c r="H235" s="8">
        <f t="shared" si="136"/>
        <v>647667.81081683829</v>
      </c>
      <c r="I235" s="15">
        <f t="shared" si="127"/>
        <v>68.752303556654454</v>
      </c>
      <c r="J235" s="15">
        <f t="shared" si="137"/>
        <v>27314.491500016669</v>
      </c>
      <c r="K235" s="19"/>
      <c r="L235" s="8">
        <f t="shared" si="112"/>
        <v>5000</v>
      </c>
      <c r="M235" s="8">
        <f t="shared" si="138"/>
        <v>1130000</v>
      </c>
      <c r="N235" s="15">
        <f t="shared" si="128"/>
        <v>22.917434518884818</v>
      </c>
      <c r="O235" s="14">
        <f t="shared" si="139"/>
        <v>29782.154250623465</v>
      </c>
      <c r="P235" s="8">
        <f t="shared" si="129"/>
        <v>6497706.8497963557</v>
      </c>
      <c r="Q235" s="13">
        <f t="shared" si="134"/>
        <v>225</v>
      </c>
      <c r="R235" s="10">
        <v>218.17450796596862</v>
      </c>
      <c r="S235" s="12">
        <f t="shared" si="135"/>
        <v>-8.8999999999999926E-2</v>
      </c>
      <c r="T235" s="11">
        <f t="shared" si="130"/>
        <v>6222308.6576827066</v>
      </c>
      <c r="U235" s="11">
        <f t="shared" si="106"/>
        <v>5944325.7433567643</v>
      </c>
      <c r="V235" s="11">
        <f t="shared" si="131"/>
        <v>15000</v>
      </c>
      <c r="W235" s="11">
        <f t="shared" si="132"/>
        <v>647667.81081683829</v>
      </c>
      <c r="X235" s="10">
        <f t="shared" si="113"/>
        <v>68.752303556654454</v>
      </c>
      <c r="Y235" s="10">
        <f t="shared" si="107"/>
        <v>27314.491500016669</v>
      </c>
      <c r="AA235" s="11">
        <f t="shared" si="114"/>
        <v>5000</v>
      </c>
      <c r="AB235" s="11">
        <f t="shared" si="108"/>
        <v>1130000</v>
      </c>
      <c r="AC235" s="24"/>
      <c r="AD235" s="26">
        <f t="shared" si="115"/>
        <v>-5000</v>
      </c>
      <c r="AE235" s="26">
        <f t="shared" si="116"/>
        <v>-5000</v>
      </c>
      <c r="AF235" s="26">
        <f t="shared" si="117"/>
        <v>-15000</v>
      </c>
      <c r="AG235" s="26">
        <f t="shared" si="118"/>
        <v>0</v>
      </c>
      <c r="AH235" s="26">
        <f t="shared" si="119"/>
        <v>0</v>
      </c>
      <c r="AI235" s="26">
        <f t="shared" si="120"/>
        <v>0</v>
      </c>
      <c r="AJ235" s="26">
        <f t="shared" si="121"/>
        <v>0</v>
      </c>
      <c r="AK235" s="26">
        <f t="shared" si="122"/>
        <v>0</v>
      </c>
      <c r="AL235" s="26">
        <f t="shared" si="123"/>
        <v>0</v>
      </c>
      <c r="AM235" s="26">
        <f t="shared" si="124"/>
        <v>0</v>
      </c>
    </row>
    <row r="236" spans="1:39" x14ac:dyDescent="0.3">
      <c r="A236" s="5">
        <f t="shared" si="133"/>
        <v>227</v>
      </c>
      <c r="B236">
        <v>216.42911190224086</v>
      </c>
      <c r="C236" s="6">
        <f t="shared" si="109"/>
        <v>226</v>
      </c>
      <c r="D236" s="7">
        <f t="shared" si="125"/>
        <v>-8.0000000000000192E-3</v>
      </c>
      <c r="E236" s="8">
        <f t="shared" si="110"/>
        <v>6305150.0159037411</v>
      </c>
      <c r="F236" s="8">
        <f t="shared" si="126"/>
        <v>5911651.1374099106</v>
      </c>
      <c r="G236" s="8">
        <f t="shared" si="111"/>
        <v>15000</v>
      </c>
      <c r="H236" s="8">
        <f t="shared" si="136"/>
        <v>662667.81081683829</v>
      </c>
      <c r="I236" s="15">
        <f t="shared" si="127"/>
        <v>69.306757617595224</v>
      </c>
      <c r="J236" s="15">
        <f t="shared" si="137"/>
        <v>27383.798257634266</v>
      </c>
      <c r="K236" s="19"/>
      <c r="L236" s="8">
        <f t="shared" si="112"/>
        <v>5000</v>
      </c>
      <c r="M236" s="8">
        <f t="shared" si="138"/>
        <v>1135000</v>
      </c>
      <c r="N236" s="15">
        <f t="shared" si="128"/>
        <v>23.102252539198407</v>
      </c>
      <c r="O236" s="14">
        <f t="shared" si="139"/>
        <v>29805.256503162665</v>
      </c>
      <c r="P236" s="8">
        <f t="shared" si="129"/>
        <v>6450725.1949979849</v>
      </c>
      <c r="Q236" s="13">
        <f t="shared" si="134"/>
        <v>226</v>
      </c>
      <c r="R236" s="10">
        <v>216.42911190224086</v>
      </c>
      <c r="S236" s="12">
        <f t="shared" si="135"/>
        <v>-8.0000000000000192E-3</v>
      </c>
      <c r="T236" s="11">
        <f t="shared" si="130"/>
        <v>6305150.0159037411</v>
      </c>
      <c r="U236" s="11">
        <f t="shared" si="106"/>
        <v>5911651.1374099106</v>
      </c>
      <c r="V236" s="11">
        <f t="shared" si="131"/>
        <v>15000</v>
      </c>
      <c r="W236" s="11">
        <f t="shared" si="132"/>
        <v>662667.81081683829</v>
      </c>
      <c r="X236" s="10">
        <f t="shared" si="113"/>
        <v>69.306757617595224</v>
      </c>
      <c r="Y236" s="10">
        <f t="shared" si="107"/>
        <v>27383.798257634266</v>
      </c>
      <c r="AA236" s="11">
        <f t="shared" si="114"/>
        <v>5000</v>
      </c>
      <c r="AB236" s="11">
        <f t="shared" si="108"/>
        <v>1135000</v>
      </c>
      <c r="AC236" s="24"/>
      <c r="AD236" s="26">
        <f t="shared" si="115"/>
        <v>-5000</v>
      </c>
      <c r="AE236" s="26">
        <f t="shared" si="116"/>
        <v>-5000</v>
      </c>
      <c r="AF236" s="26">
        <f t="shared" si="117"/>
        <v>-15000</v>
      </c>
      <c r="AG236" s="26">
        <f t="shared" si="118"/>
        <v>0</v>
      </c>
      <c r="AH236" s="26">
        <f t="shared" si="119"/>
        <v>0</v>
      </c>
      <c r="AI236" s="26">
        <f t="shared" si="120"/>
        <v>0</v>
      </c>
      <c r="AJ236" s="26">
        <f t="shared" si="121"/>
        <v>0</v>
      </c>
      <c r="AK236" s="26">
        <f t="shared" si="122"/>
        <v>0</v>
      </c>
      <c r="AL236" s="26">
        <f t="shared" si="123"/>
        <v>0</v>
      </c>
      <c r="AM236" s="26">
        <f t="shared" si="124"/>
        <v>0</v>
      </c>
    </row>
    <row r="237" spans="1:39" x14ac:dyDescent="0.3">
      <c r="A237" s="5">
        <f t="shared" si="133"/>
        <v>228</v>
      </c>
      <c r="B237">
        <v>233.95986996632237</v>
      </c>
      <c r="C237" s="6">
        <f t="shared" si="109"/>
        <v>227</v>
      </c>
      <c r="D237" s="7">
        <f t="shared" si="125"/>
        <v>8.1000000000000003E-2</v>
      </c>
      <c r="E237" s="8">
        <f t="shared" si="110"/>
        <v>6389026.8911025375</v>
      </c>
      <c r="F237" s="8">
        <f t="shared" si="126"/>
        <v>6406709.8795401128</v>
      </c>
      <c r="G237" s="8">
        <f t="shared" si="111"/>
        <v>1000</v>
      </c>
      <c r="H237" s="8">
        <f t="shared" si="136"/>
        <v>663667.81081683829</v>
      </c>
      <c r="I237" s="15">
        <f t="shared" si="127"/>
        <v>4.2742372875482717</v>
      </c>
      <c r="J237" s="15">
        <f t="shared" si="137"/>
        <v>27388.072494921813</v>
      </c>
      <c r="K237" s="19"/>
      <c r="L237" s="8">
        <f t="shared" si="112"/>
        <v>5000</v>
      </c>
      <c r="M237" s="8">
        <f t="shared" si="138"/>
        <v>1140000</v>
      </c>
      <c r="N237" s="15">
        <f t="shared" si="128"/>
        <v>21.371186437741358</v>
      </c>
      <c r="O237" s="14">
        <f t="shared" si="139"/>
        <v>29826.627689600406</v>
      </c>
      <c r="P237" s="8">
        <f t="shared" si="129"/>
        <v>6978233.9357928215</v>
      </c>
      <c r="Q237" s="13">
        <f t="shared" si="134"/>
        <v>227</v>
      </c>
      <c r="R237" s="10">
        <v>233.95986996632237</v>
      </c>
      <c r="S237" s="12">
        <f t="shared" si="135"/>
        <v>8.1000000000000003E-2</v>
      </c>
      <c r="T237" s="11">
        <f t="shared" si="130"/>
        <v>6389026.8911025375</v>
      </c>
      <c r="U237" s="11">
        <f t="shared" si="106"/>
        <v>6406709.8795401128</v>
      </c>
      <c r="V237" s="11">
        <f t="shared" si="131"/>
        <v>1000</v>
      </c>
      <c r="W237" s="11">
        <f t="shared" si="132"/>
        <v>663667.81081683829</v>
      </c>
      <c r="X237" s="10">
        <f t="shared" si="113"/>
        <v>4.2742372875482717</v>
      </c>
      <c r="Y237" s="10">
        <f t="shared" si="107"/>
        <v>27388.072494921813</v>
      </c>
      <c r="AA237" s="11">
        <f t="shared" si="114"/>
        <v>5000</v>
      </c>
      <c r="AB237" s="11">
        <f t="shared" si="108"/>
        <v>1140000</v>
      </c>
      <c r="AC237" s="24"/>
      <c r="AD237" s="26">
        <f t="shared" si="115"/>
        <v>-5000</v>
      </c>
      <c r="AE237" s="26">
        <f t="shared" si="116"/>
        <v>-5000</v>
      </c>
      <c r="AF237" s="26">
        <f t="shared" si="117"/>
        <v>-1000</v>
      </c>
      <c r="AG237" s="26">
        <f t="shared" si="118"/>
        <v>0</v>
      </c>
      <c r="AH237" s="26">
        <f t="shared" si="119"/>
        <v>0</v>
      </c>
      <c r="AI237" s="26">
        <f t="shared" si="120"/>
        <v>0</v>
      </c>
      <c r="AJ237" s="26">
        <f t="shared" si="121"/>
        <v>0</v>
      </c>
      <c r="AK237" s="26">
        <f t="shared" si="122"/>
        <v>0</v>
      </c>
      <c r="AL237" s="26">
        <f t="shared" si="123"/>
        <v>0</v>
      </c>
      <c r="AM237" s="26">
        <f t="shared" si="124"/>
        <v>0</v>
      </c>
    </row>
    <row r="238" spans="1:39" x14ac:dyDescent="0.3">
      <c r="A238" s="5">
        <f t="shared" si="133"/>
        <v>229</v>
      </c>
      <c r="B238">
        <v>253.84645891345977</v>
      </c>
      <c r="C238" s="6">
        <f t="shared" si="109"/>
        <v>228</v>
      </c>
      <c r="D238" s="7">
        <f t="shared" si="125"/>
        <v>8.4999999999999978E-2</v>
      </c>
      <c r="E238" s="8">
        <f t="shared" si="110"/>
        <v>6473952.2272413196</v>
      </c>
      <c r="F238" s="8">
        <f t="shared" si="126"/>
        <v>6952365.2193010226</v>
      </c>
      <c r="G238" s="8">
        <f t="shared" si="111"/>
        <v>1000</v>
      </c>
      <c r="H238" s="8">
        <f t="shared" si="136"/>
        <v>664667.81081683829</v>
      </c>
      <c r="I238" s="15">
        <f t="shared" si="127"/>
        <v>3.9393892051136143</v>
      </c>
      <c r="J238" s="15">
        <f t="shared" si="137"/>
        <v>27392.011884126925</v>
      </c>
      <c r="K238" s="19"/>
      <c r="L238" s="8">
        <f t="shared" si="112"/>
        <v>5000</v>
      </c>
      <c r="M238" s="8">
        <f t="shared" si="138"/>
        <v>1145000</v>
      </c>
      <c r="N238" s="15">
        <f t="shared" si="128"/>
        <v>19.696946025568071</v>
      </c>
      <c r="O238" s="14">
        <f t="shared" si="139"/>
        <v>29846.324635625973</v>
      </c>
      <c r="P238" s="8">
        <f t="shared" si="129"/>
        <v>7576383.8203352112</v>
      </c>
      <c r="Q238" s="13">
        <f t="shared" si="134"/>
        <v>228</v>
      </c>
      <c r="R238" s="10">
        <v>253.84645891345977</v>
      </c>
      <c r="S238" s="12">
        <f t="shared" si="135"/>
        <v>8.4999999999999978E-2</v>
      </c>
      <c r="T238" s="11">
        <f t="shared" si="130"/>
        <v>6473952.2272413196</v>
      </c>
      <c r="U238" s="11">
        <f t="shared" si="106"/>
        <v>6952365.2193010226</v>
      </c>
      <c r="V238" s="11">
        <f t="shared" si="131"/>
        <v>1000</v>
      </c>
      <c r="W238" s="11">
        <f t="shared" si="132"/>
        <v>664667.81081683829</v>
      </c>
      <c r="X238" s="10">
        <f t="shared" si="113"/>
        <v>3.9393892051136143</v>
      </c>
      <c r="Y238" s="10">
        <f t="shared" si="107"/>
        <v>27392.011884126925</v>
      </c>
      <c r="AA238" s="11">
        <f t="shared" si="114"/>
        <v>5000</v>
      </c>
      <c r="AB238" s="11">
        <f t="shared" si="108"/>
        <v>1145000</v>
      </c>
      <c r="AC238" s="24"/>
      <c r="AD238" s="26">
        <f t="shared" si="115"/>
        <v>-5000</v>
      </c>
      <c r="AE238" s="26">
        <f t="shared" si="116"/>
        <v>-5000</v>
      </c>
      <c r="AF238" s="26">
        <f t="shared" si="117"/>
        <v>-1000</v>
      </c>
      <c r="AG238" s="26">
        <f t="shared" si="118"/>
        <v>0</v>
      </c>
      <c r="AH238" s="26">
        <f t="shared" si="119"/>
        <v>0</v>
      </c>
      <c r="AI238" s="26">
        <f t="shared" si="120"/>
        <v>0</v>
      </c>
      <c r="AJ238" s="26">
        <f t="shared" si="121"/>
        <v>0</v>
      </c>
      <c r="AK238" s="26">
        <f t="shared" si="122"/>
        <v>0</v>
      </c>
      <c r="AL238" s="26">
        <f t="shared" si="123"/>
        <v>0</v>
      </c>
      <c r="AM238" s="26">
        <f t="shared" si="124"/>
        <v>0</v>
      </c>
    </row>
    <row r="239" spans="1:39" x14ac:dyDescent="0.3">
      <c r="A239" s="5">
        <f t="shared" si="133"/>
        <v>230</v>
      </c>
      <c r="B239">
        <v>257.90800225607512</v>
      </c>
      <c r="C239" s="6">
        <f t="shared" si="109"/>
        <v>229</v>
      </c>
      <c r="D239" s="7">
        <f t="shared" si="125"/>
        <v>1.599999999999998E-2</v>
      </c>
      <c r="E239" s="8">
        <f t="shared" si="110"/>
        <v>6559939.1300818352</v>
      </c>
      <c r="F239" s="8">
        <f t="shared" si="126"/>
        <v>7064619.0628098389</v>
      </c>
      <c r="G239" s="8">
        <f t="shared" si="111"/>
        <v>1000</v>
      </c>
      <c r="H239" s="8">
        <f t="shared" si="136"/>
        <v>665667.81081683829</v>
      </c>
      <c r="I239" s="15">
        <f t="shared" si="127"/>
        <v>3.8773515798362346</v>
      </c>
      <c r="J239" s="15">
        <f t="shared" si="137"/>
        <v>27395.88923570676</v>
      </c>
      <c r="K239" s="19"/>
      <c r="L239" s="8">
        <f t="shared" si="112"/>
        <v>5000</v>
      </c>
      <c r="M239" s="8">
        <f t="shared" si="138"/>
        <v>1150000</v>
      </c>
      <c r="N239" s="15">
        <f t="shared" si="128"/>
        <v>19.386757899181173</v>
      </c>
      <c r="O239" s="14">
        <f t="shared" si="139"/>
        <v>29865.711393525155</v>
      </c>
      <c r="P239" s="8">
        <f t="shared" si="129"/>
        <v>7702605.9614605736</v>
      </c>
      <c r="Q239" s="13">
        <f t="shared" si="134"/>
        <v>229</v>
      </c>
      <c r="R239" s="10">
        <v>257.90800225607512</v>
      </c>
      <c r="S239" s="12">
        <f t="shared" si="135"/>
        <v>1.599999999999998E-2</v>
      </c>
      <c r="T239" s="11">
        <f t="shared" si="130"/>
        <v>6559939.1300818352</v>
      </c>
      <c r="U239" s="11">
        <f t="shared" ref="U239:U302" si="140">(U238+V238)*(1+S239)</f>
        <v>7064619.0628098389</v>
      </c>
      <c r="V239" s="11">
        <f t="shared" si="131"/>
        <v>1000</v>
      </c>
      <c r="W239" s="11">
        <f t="shared" si="132"/>
        <v>665667.81081683829</v>
      </c>
      <c r="X239" s="10">
        <f t="shared" si="113"/>
        <v>3.8773515798362346</v>
      </c>
      <c r="Y239" s="10">
        <f t="shared" ref="Y239:Y302" si="141">Y238+X239</f>
        <v>27395.88923570676</v>
      </c>
      <c r="AA239" s="11">
        <f t="shared" si="114"/>
        <v>5000</v>
      </c>
      <c r="AB239" s="11">
        <f t="shared" ref="AB239:AB302" si="142">AB238+AA239</f>
        <v>1150000</v>
      </c>
      <c r="AC239" s="24"/>
      <c r="AD239" s="26">
        <f t="shared" si="115"/>
        <v>-5000</v>
      </c>
      <c r="AE239" s="26">
        <f t="shared" si="116"/>
        <v>-5000</v>
      </c>
      <c r="AF239" s="26">
        <f t="shared" si="117"/>
        <v>-1000</v>
      </c>
      <c r="AG239" s="26">
        <f t="shared" si="118"/>
        <v>0</v>
      </c>
      <c r="AH239" s="26">
        <f t="shared" si="119"/>
        <v>0</v>
      </c>
      <c r="AI239" s="26">
        <f t="shared" si="120"/>
        <v>0</v>
      </c>
      <c r="AJ239" s="26">
        <f t="shared" si="121"/>
        <v>0</v>
      </c>
      <c r="AK239" s="26">
        <f t="shared" si="122"/>
        <v>0</v>
      </c>
      <c r="AL239" s="26">
        <f t="shared" si="123"/>
        <v>0</v>
      </c>
      <c r="AM239" s="26">
        <f t="shared" si="124"/>
        <v>0</v>
      </c>
    </row>
    <row r="240" spans="1:39" x14ac:dyDescent="0.3">
      <c r="A240" s="5">
        <f t="shared" si="133"/>
        <v>231</v>
      </c>
      <c r="B240">
        <v>283.44089447942656</v>
      </c>
      <c r="C240" s="6">
        <f t="shared" si="109"/>
        <v>230</v>
      </c>
      <c r="D240" s="7">
        <f t="shared" si="125"/>
        <v>9.9000000000000005E-2</v>
      </c>
      <c r="E240" s="8">
        <f t="shared" si="110"/>
        <v>6647000.869207859</v>
      </c>
      <c r="F240" s="8">
        <f t="shared" si="126"/>
        <v>7765115.3500280129</v>
      </c>
      <c r="G240" s="8">
        <f t="shared" si="111"/>
        <v>1000</v>
      </c>
      <c r="H240" s="8">
        <f t="shared" si="136"/>
        <v>666667.81081683829</v>
      </c>
      <c r="I240" s="15">
        <f t="shared" si="127"/>
        <v>3.5280724111339712</v>
      </c>
      <c r="J240" s="15">
        <f t="shared" si="137"/>
        <v>27399.417308117892</v>
      </c>
      <c r="K240" s="19"/>
      <c r="L240" s="8">
        <f t="shared" si="112"/>
        <v>5000</v>
      </c>
      <c r="M240" s="8">
        <f t="shared" si="138"/>
        <v>1155000</v>
      </c>
      <c r="N240" s="15">
        <f t="shared" si="128"/>
        <v>17.640362055669858</v>
      </c>
      <c r="O240" s="14">
        <f t="shared" si="139"/>
        <v>29883.351755580825</v>
      </c>
      <c r="P240" s="8">
        <f t="shared" si="129"/>
        <v>8470163.9516451713</v>
      </c>
      <c r="Q240" s="13">
        <f t="shared" si="134"/>
        <v>230</v>
      </c>
      <c r="R240" s="10">
        <v>283.44089447942656</v>
      </c>
      <c r="S240" s="12">
        <f t="shared" si="135"/>
        <v>9.9000000000000005E-2</v>
      </c>
      <c r="T240" s="11">
        <f t="shared" si="130"/>
        <v>6647000.869207859</v>
      </c>
      <c r="U240" s="11">
        <f t="shared" si="140"/>
        <v>7765115.3500280129</v>
      </c>
      <c r="V240" s="11">
        <f t="shared" si="131"/>
        <v>1000</v>
      </c>
      <c r="W240" s="11">
        <f t="shared" si="132"/>
        <v>666667.81081683829</v>
      </c>
      <c r="X240" s="10">
        <f t="shared" si="113"/>
        <v>3.5280724111339712</v>
      </c>
      <c r="Y240" s="10">
        <f t="shared" si="141"/>
        <v>27399.417308117892</v>
      </c>
      <c r="AA240" s="11">
        <f t="shared" si="114"/>
        <v>5000</v>
      </c>
      <c r="AB240" s="11">
        <f t="shared" si="142"/>
        <v>1155000</v>
      </c>
      <c r="AC240" s="24"/>
      <c r="AD240" s="26">
        <f t="shared" si="115"/>
        <v>-5000</v>
      </c>
      <c r="AE240" s="26">
        <f t="shared" si="116"/>
        <v>-5000</v>
      </c>
      <c r="AF240" s="26">
        <f t="shared" si="117"/>
        <v>-1000</v>
      </c>
      <c r="AG240" s="26">
        <f t="shared" si="118"/>
        <v>0</v>
      </c>
      <c r="AH240" s="26">
        <f t="shared" si="119"/>
        <v>0</v>
      </c>
      <c r="AI240" s="26">
        <f t="shared" si="120"/>
        <v>0</v>
      </c>
      <c r="AJ240" s="26">
        <f t="shared" si="121"/>
        <v>0</v>
      </c>
      <c r="AK240" s="26">
        <f t="shared" si="122"/>
        <v>0</v>
      </c>
      <c r="AL240" s="26">
        <f t="shared" si="123"/>
        <v>0</v>
      </c>
      <c r="AM240" s="26">
        <f t="shared" si="124"/>
        <v>0</v>
      </c>
    </row>
    <row r="241" spans="1:39" x14ac:dyDescent="0.3">
      <c r="A241" s="5">
        <f t="shared" si="133"/>
        <v>232</v>
      </c>
      <c r="B241">
        <v>257.08089129283991</v>
      </c>
      <c r="C241" s="6">
        <f t="shared" si="109"/>
        <v>231</v>
      </c>
      <c r="D241" s="7">
        <f t="shared" si="125"/>
        <v>-9.2999999999999944E-2</v>
      </c>
      <c r="E241" s="8">
        <f t="shared" si="110"/>
        <v>6735150.8800729569</v>
      </c>
      <c r="F241" s="8">
        <f t="shared" si="126"/>
        <v>7043866.622475408</v>
      </c>
      <c r="G241" s="8">
        <f t="shared" si="111"/>
        <v>1000</v>
      </c>
      <c r="H241" s="8">
        <f t="shared" si="136"/>
        <v>667667.81081683829</v>
      </c>
      <c r="I241" s="15">
        <f t="shared" si="127"/>
        <v>3.8898262526284135</v>
      </c>
      <c r="J241" s="15">
        <f t="shared" si="137"/>
        <v>27403.30713437052</v>
      </c>
      <c r="K241" s="19"/>
      <c r="L241" s="8">
        <f t="shared" si="112"/>
        <v>5000</v>
      </c>
      <c r="M241" s="8">
        <f t="shared" si="138"/>
        <v>1160000</v>
      </c>
      <c r="N241" s="15">
        <f t="shared" si="128"/>
        <v>19.449131263142068</v>
      </c>
      <c r="O241" s="14">
        <f t="shared" si="139"/>
        <v>29902.800886843968</v>
      </c>
      <c r="P241" s="8">
        <f t="shared" si="129"/>
        <v>7687438.704142171</v>
      </c>
      <c r="Q241" s="13">
        <f t="shared" si="134"/>
        <v>231</v>
      </c>
      <c r="R241" s="10">
        <v>257.08089129283991</v>
      </c>
      <c r="S241" s="12">
        <f t="shared" si="135"/>
        <v>-9.2999999999999944E-2</v>
      </c>
      <c r="T241" s="11">
        <f t="shared" si="130"/>
        <v>6735150.8800729569</v>
      </c>
      <c r="U241" s="11">
        <f t="shared" si="140"/>
        <v>7043866.622475408</v>
      </c>
      <c r="V241" s="11">
        <f t="shared" si="131"/>
        <v>1000</v>
      </c>
      <c r="W241" s="11">
        <f t="shared" si="132"/>
        <v>667667.81081683829</v>
      </c>
      <c r="X241" s="10">
        <f t="shared" si="113"/>
        <v>3.8898262526284135</v>
      </c>
      <c r="Y241" s="10">
        <f t="shared" si="141"/>
        <v>27403.30713437052</v>
      </c>
      <c r="AA241" s="11">
        <f t="shared" si="114"/>
        <v>5000</v>
      </c>
      <c r="AB241" s="11">
        <f t="shared" si="142"/>
        <v>1160000</v>
      </c>
      <c r="AC241" s="24"/>
      <c r="AD241" s="26">
        <f t="shared" si="115"/>
        <v>-5000</v>
      </c>
      <c r="AE241" s="26">
        <f t="shared" si="116"/>
        <v>-5000</v>
      </c>
      <c r="AF241" s="26">
        <f t="shared" si="117"/>
        <v>-1000</v>
      </c>
      <c r="AG241" s="26">
        <f t="shared" si="118"/>
        <v>0</v>
      </c>
      <c r="AH241" s="26">
        <f t="shared" si="119"/>
        <v>0</v>
      </c>
      <c r="AI241" s="26">
        <f t="shared" si="120"/>
        <v>0</v>
      </c>
      <c r="AJ241" s="26">
        <f t="shared" si="121"/>
        <v>0</v>
      </c>
      <c r="AK241" s="26">
        <f t="shared" si="122"/>
        <v>0</v>
      </c>
      <c r="AL241" s="26">
        <f t="shared" si="123"/>
        <v>0</v>
      </c>
      <c r="AM241" s="26">
        <f t="shared" si="124"/>
        <v>0</v>
      </c>
    </row>
    <row r="242" spans="1:39" x14ac:dyDescent="0.3">
      <c r="A242" s="5">
        <f t="shared" si="133"/>
        <v>233</v>
      </c>
      <c r="B242">
        <v>297.69967211710861</v>
      </c>
      <c r="C242" s="6">
        <f t="shared" si="109"/>
        <v>232</v>
      </c>
      <c r="D242" s="7">
        <f t="shared" si="125"/>
        <v>0.15799999999999997</v>
      </c>
      <c r="E242" s="8">
        <f t="shared" si="110"/>
        <v>6824402.7660738667</v>
      </c>
      <c r="F242" s="8">
        <f t="shared" si="126"/>
        <v>8157955.5488265222</v>
      </c>
      <c r="G242" s="8">
        <f t="shared" si="111"/>
        <v>1000</v>
      </c>
      <c r="H242" s="8">
        <f t="shared" si="136"/>
        <v>668667.81081683829</v>
      </c>
      <c r="I242" s="15">
        <f t="shared" si="127"/>
        <v>3.359090028176523</v>
      </c>
      <c r="J242" s="15">
        <f t="shared" si="137"/>
        <v>27406.666224398698</v>
      </c>
      <c r="K242" s="19"/>
      <c r="L242" s="8">
        <f t="shared" si="112"/>
        <v>5000</v>
      </c>
      <c r="M242" s="8">
        <f t="shared" si="138"/>
        <v>1165000</v>
      </c>
      <c r="N242" s="15">
        <f t="shared" si="128"/>
        <v>16.795450140882615</v>
      </c>
      <c r="O242" s="14">
        <f t="shared" si="139"/>
        <v>29919.59633698485</v>
      </c>
      <c r="P242" s="8">
        <f t="shared" si="129"/>
        <v>8907054.0193966329</v>
      </c>
      <c r="Q242" s="13">
        <f t="shared" si="134"/>
        <v>232</v>
      </c>
      <c r="R242" s="10">
        <v>297.69967211710861</v>
      </c>
      <c r="S242" s="12">
        <f t="shared" si="135"/>
        <v>0.15799999999999997</v>
      </c>
      <c r="T242" s="11">
        <f t="shared" si="130"/>
        <v>6824402.7660738667</v>
      </c>
      <c r="U242" s="11">
        <f t="shared" si="140"/>
        <v>8157955.5488265222</v>
      </c>
      <c r="V242" s="11">
        <f t="shared" si="131"/>
        <v>1000</v>
      </c>
      <c r="W242" s="11">
        <f t="shared" si="132"/>
        <v>668667.81081683829</v>
      </c>
      <c r="X242" s="10">
        <f t="shared" si="113"/>
        <v>3.359090028176523</v>
      </c>
      <c r="Y242" s="10">
        <f t="shared" si="141"/>
        <v>27406.666224398698</v>
      </c>
      <c r="AA242" s="11">
        <f t="shared" si="114"/>
        <v>5000</v>
      </c>
      <c r="AB242" s="11">
        <f t="shared" si="142"/>
        <v>1165000</v>
      </c>
      <c r="AC242" s="24"/>
      <c r="AD242" s="26">
        <f t="shared" si="115"/>
        <v>-5000</v>
      </c>
      <c r="AE242" s="26">
        <f t="shared" si="116"/>
        <v>-5000</v>
      </c>
      <c r="AF242" s="26">
        <f t="shared" si="117"/>
        <v>-1000</v>
      </c>
      <c r="AG242" s="26">
        <f t="shared" si="118"/>
        <v>0</v>
      </c>
      <c r="AH242" s="26">
        <f t="shared" si="119"/>
        <v>0</v>
      </c>
      <c r="AI242" s="26">
        <f t="shared" si="120"/>
        <v>0</v>
      </c>
      <c r="AJ242" s="26">
        <f t="shared" si="121"/>
        <v>0</v>
      </c>
      <c r="AK242" s="26">
        <f t="shared" si="122"/>
        <v>0</v>
      </c>
      <c r="AL242" s="26">
        <f t="shared" si="123"/>
        <v>0</v>
      </c>
      <c r="AM242" s="26">
        <f t="shared" si="124"/>
        <v>0</v>
      </c>
    </row>
    <row r="243" spans="1:39" x14ac:dyDescent="0.3">
      <c r="A243" s="5">
        <f t="shared" si="133"/>
        <v>234</v>
      </c>
      <c r="B243">
        <v>312.28695605084692</v>
      </c>
      <c r="C243" s="6">
        <f t="shared" si="109"/>
        <v>233</v>
      </c>
      <c r="D243" s="7">
        <f t="shared" si="125"/>
        <v>4.8999999999999995E-2</v>
      </c>
      <c r="E243" s="8">
        <f t="shared" si="110"/>
        <v>6914770.300649792</v>
      </c>
      <c r="F243" s="8">
        <f t="shared" si="126"/>
        <v>8558744.3707190212</v>
      </c>
      <c r="G243" s="8">
        <f t="shared" si="111"/>
        <v>1000</v>
      </c>
      <c r="H243" s="8">
        <f t="shared" si="136"/>
        <v>669667.81081683829</v>
      </c>
      <c r="I243" s="15">
        <f t="shared" si="127"/>
        <v>3.202183058318897</v>
      </c>
      <c r="J243" s="15">
        <f t="shared" si="137"/>
        <v>27409.868407457016</v>
      </c>
      <c r="K243" s="19"/>
      <c r="L243" s="8">
        <f t="shared" si="112"/>
        <v>5000</v>
      </c>
      <c r="M243" s="8">
        <f t="shared" si="138"/>
        <v>1170000</v>
      </c>
      <c r="N243" s="15">
        <f t="shared" si="128"/>
        <v>16.010915291594486</v>
      </c>
      <c r="O243" s="14">
        <f t="shared" si="139"/>
        <v>29935.607252276444</v>
      </c>
      <c r="P243" s="8">
        <f t="shared" si="129"/>
        <v>9348499.6663470678</v>
      </c>
      <c r="Q243" s="13">
        <f t="shared" si="134"/>
        <v>233</v>
      </c>
      <c r="R243" s="10">
        <v>312.28695605084692</v>
      </c>
      <c r="S243" s="12">
        <f t="shared" si="135"/>
        <v>4.8999999999999995E-2</v>
      </c>
      <c r="T243" s="11">
        <f t="shared" si="130"/>
        <v>6914770.300649792</v>
      </c>
      <c r="U243" s="11">
        <f t="shared" si="140"/>
        <v>8558744.3707190212</v>
      </c>
      <c r="V243" s="11">
        <f t="shared" si="131"/>
        <v>1000</v>
      </c>
      <c r="W243" s="11">
        <f t="shared" si="132"/>
        <v>669667.81081683829</v>
      </c>
      <c r="X243" s="10">
        <f t="shared" si="113"/>
        <v>3.202183058318897</v>
      </c>
      <c r="Y243" s="10">
        <f t="shared" si="141"/>
        <v>27409.868407457016</v>
      </c>
      <c r="AA243" s="11">
        <f t="shared" si="114"/>
        <v>5000</v>
      </c>
      <c r="AB243" s="11">
        <f t="shared" si="142"/>
        <v>1170000</v>
      </c>
      <c r="AC243" s="24"/>
      <c r="AD243" s="26">
        <f t="shared" si="115"/>
        <v>-5000</v>
      </c>
      <c r="AE243" s="26">
        <f t="shared" si="116"/>
        <v>-5000</v>
      </c>
      <c r="AF243" s="26">
        <f t="shared" si="117"/>
        <v>-1000</v>
      </c>
      <c r="AG243" s="26">
        <f t="shared" si="118"/>
        <v>0</v>
      </c>
      <c r="AH243" s="26">
        <f t="shared" si="119"/>
        <v>0</v>
      </c>
      <c r="AI243" s="26">
        <f t="shared" si="120"/>
        <v>0</v>
      </c>
      <c r="AJ243" s="26">
        <f t="shared" si="121"/>
        <v>0</v>
      </c>
      <c r="AK243" s="26">
        <f t="shared" si="122"/>
        <v>0</v>
      </c>
      <c r="AL243" s="26">
        <f t="shared" si="123"/>
        <v>0</v>
      </c>
      <c r="AM243" s="26">
        <f t="shared" si="124"/>
        <v>0</v>
      </c>
    </row>
    <row r="244" spans="1:39" x14ac:dyDescent="0.3">
      <c r="A244" s="5">
        <f t="shared" si="133"/>
        <v>235</v>
      </c>
      <c r="B244">
        <v>344.45251252408417</v>
      </c>
      <c r="C244" s="6">
        <f t="shared" si="109"/>
        <v>234</v>
      </c>
      <c r="D244" s="7">
        <f t="shared" si="125"/>
        <v>0.10300000000000004</v>
      </c>
      <c r="E244" s="8">
        <f t="shared" si="110"/>
        <v>7006267.4294079132</v>
      </c>
      <c r="F244" s="8">
        <f t="shared" si="126"/>
        <v>9441398.0409030803</v>
      </c>
      <c r="G244" s="8">
        <f t="shared" si="111"/>
        <v>1000</v>
      </c>
      <c r="H244" s="8">
        <f t="shared" si="136"/>
        <v>670667.81081683829</v>
      </c>
      <c r="I244" s="15">
        <f t="shared" si="127"/>
        <v>2.9031578044595618</v>
      </c>
      <c r="J244" s="15">
        <f t="shared" si="137"/>
        <v>27412.771565261475</v>
      </c>
      <c r="K244" s="19"/>
      <c r="L244" s="8">
        <f t="shared" si="112"/>
        <v>5000</v>
      </c>
      <c r="M244" s="8">
        <f t="shared" si="138"/>
        <v>1175000</v>
      </c>
      <c r="N244" s="15">
        <f t="shared" si="128"/>
        <v>14.51578902229781</v>
      </c>
      <c r="O244" s="14">
        <f t="shared" si="139"/>
        <v>29950.123041298742</v>
      </c>
      <c r="P244" s="8">
        <f t="shared" si="129"/>
        <v>10316395.131980818</v>
      </c>
      <c r="Q244" s="13">
        <f t="shared" si="134"/>
        <v>234</v>
      </c>
      <c r="R244" s="10">
        <v>344.45251252408417</v>
      </c>
      <c r="S244" s="12">
        <f t="shared" si="135"/>
        <v>0.10300000000000004</v>
      </c>
      <c r="T244" s="11">
        <f t="shared" si="130"/>
        <v>7006267.4294079132</v>
      </c>
      <c r="U244" s="11">
        <f t="shared" si="140"/>
        <v>9441398.0409030803</v>
      </c>
      <c r="V244" s="11">
        <f t="shared" si="131"/>
        <v>1000</v>
      </c>
      <c r="W244" s="11">
        <f t="shared" si="132"/>
        <v>670667.81081683829</v>
      </c>
      <c r="X244" s="10">
        <f t="shared" si="113"/>
        <v>2.9031578044595618</v>
      </c>
      <c r="Y244" s="10">
        <f t="shared" si="141"/>
        <v>27412.771565261475</v>
      </c>
      <c r="AA244" s="11">
        <f t="shared" si="114"/>
        <v>5000</v>
      </c>
      <c r="AB244" s="11">
        <f t="shared" si="142"/>
        <v>1175000</v>
      </c>
      <c r="AC244" s="24"/>
      <c r="AD244" s="26">
        <f t="shared" si="115"/>
        <v>-5000</v>
      </c>
      <c r="AE244" s="26">
        <f t="shared" si="116"/>
        <v>-5000</v>
      </c>
      <c r="AF244" s="26">
        <f t="shared" si="117"/>
        <v>-1000</v>
      </c>
      <c r="AG244" s="26">
        <f t="shared" si="118"/>
        <v>0</v>
      </c>
      <c r="AH244" s="26">
        <f t="shared" si="119"/>
        <v>0</v>
      </c>
      <c r="AI244" s="26">
        <f t="shared" si="120"/>
        <v>0</v>
      </c>
      <c r="AJ244" s="26">
        <f t="shared" si="121"/>
        <v>0</v>
      </c>
      <c r="AK244" s="26">
        <f t="shared" si="122"/>
        <v>0</v>
      </c>
      <c r="AL244" s="26">
        <f t="shared" si="123"/>
        <v>0</v>
      </c>
      <c r="AM244" s="26">
        <f t="shared" si="124"/>
        <v>0</v>
      </c>
    </row>
    <row r="245" spans="1:39" x14ac:dyDescent="0.3">
      <c r="A245" s="5">
        <f t="shared" si="133"/>
        <v>236</v>
      </c>
      <c r="B245">
        <v>371.31980850096278</v>
      </c>
      <c r="C245" s="6">
        <f t="shared" si="109"/>
        <v>235</v>
      </c>
      <c r="D245" s="7">
        <f t="shared" si="125"/>
        <v>7.8000000000000125E-2</v>
      </c>
      <c r="E245" s="8">
        <f t="shared" si="110"/>
        <v>7098908.2722755112</v>
      </c>
      <c r="F245" s="8">
        <f t="shared" si="126"/>
        <v>10178905.088093521</v>
      </c>
      <c r="G245" s="8">
        <f t="shared" si="111"/>
        <v>1000</v>
      </c>
      <c r="H245" s="8">
        <f t="shared" si="136"/>
        <v>671667.81081683829</v>
      </c>
      <c r="I245" s="15">
        <f t="shared" si="127"/>
        <v>2.6930962935617457</v>
      </c>
      <c r="J245" s="15">
        <f t="shared" si="137"/>
        <v>27415.464661555037</v>
      </c>
      <c r="K245" s="19"/>
      <c r="L245" s="8">
        <f t="shared" si="112"/>
        <v>5000</v>
      </c>
      <c r="M245" s="8">
        <f t="shared" si="138"/>
        <v>1180000</v>
      </c>
      <c r="N245" s="15">
        <f t="shared" si="128"/>
        <v>13.465481467808727</v>
      </c>
      <c r="O245" s="14">
        <f t="shared" si="139"/>
        <v>29963.588522766549</v>
      </c>
      <c r="P245" s="8">
        <f t="shared" si="129"/>
        <v>11126073.952275321</v>
      </c>
      <c r="Q245" s="13">
        <f t="shared" si="134"/>
        <v>235</v>
      </c>
      <c r="R245" s="10">
        <v>371.31980850096278</v>
      </c>
      <c r="S245" s="12">
        <f t="shared" si="135"/>
        <v>7.8000000000000125E-2</v>
      </c>
      <c r="T245" s="11">
        <f t="shared" si="130"/>
        <v>7098908.2722755112</v>
      </c>
      <c r="U245" s="11">
        <f t="shared" si="140"/>
        <v>10178905.088093521</v>
      </c>
      <c r="V245" s="11">
        <f t="shared" si="131"/>
        <v>1000</v>
      </c>
      <c r="W245" s="11">
        <f t="shared" si="132"/>
        <v>671667.81081683829</v>
      </c>
      <c r="X245" s="10">
        <f t="shared" si="113"/>
        <v>2.6930962935617457</v>
      </c>
      <c r="Y245" s="10">
        <f t="shared" si="141"/>
        <v>27415.464661555037</v>
      </c>
      <c r="AA245" s="11">
        <f t="shared" si="114"/>
        <v>5000</v>
      </c>
      <c r="AB245" s="11">
        <f t="shared" si="142"/>
        <v>1180000</v>
      </c>
      <c r="AC245" s="24"/>
      <c r="AD245" s="26">
        <f t="shared" si="115"/>
        <v>-5000</v>
      </c>
      <c r="AE245" s="26">
        <f t="shared" si="116"/>
        <v>-5000</v>
      </c>
      <c r="AF245" s="26">
        <f t="shared" si="117"/>
        <v>-1000</v>
      </c>
      <c r="AG245" s="26">
        <f t="shared" si="118"/>
        <v>0</v>
      </c>
      <c r="AH245" s="26">
        <f t="shared" si="119"/>
        <v>0</v>
      </c>
      <c r="AI245" s="26">
        <f t="shared" si="120"/>
        <v>0</v>
      </c>
      <c r="AJ245" s="26">
        <f t="shared" si="121"/>
        <v>0</v>
      </c>
      <c r="AK245" s="26">
        <f t="shared" si="122"/>
        <v>0</v>
      </c>
      <c r="AL245" s="26">
        <f t="shared" si="123"/>
        <v>0</v>
      </c>
      <c r="AM245" s="26">
        <f t="shared" si="124"/>
        <v>0</v>
      </c>
    </row>
    <row r="246" spans="1:39" x14ac:dyDescent="0.3">
      <c r="A246" s="5">
        <f t="shared" si="133"/>
        <v>237</v>
      </c>
      <c r="B246">
        <v>371.69112830946369</v>
      </c>
      <c r="C246" s="6">
        <f t="shared" si="109"/>
        <v>236</v>
      </c>
      <c r="D246" s="7">
        <f t="shared" si="125"/>
        <v>9.999999999998684E-4</v>
      </c>
      <c r="E246" s="8">
        <f t="shared" si="110"/>
        <v>7192707.1256789556</v>
      </c>
      <c r="F246" s="8">
        <f t="shared" si="126"/>
        <v>10190084.993181614</v>
      </c>
      <c r="G246" s="8">
        <f t="shared" si="111"/>
        <v>1000</v>
      </c>
      <c r="H246" s="8">
        <f t="shared" si="136"/>
        <v>672667.81081683829</v>
      </c>
      <c r="I246" s="15">
        <f t="shared" si="127"/>
        <v>2.6904058876740717</v>
      </c>
      <c r="J246" s="15">
        <f t="shared" si="137"/>
        <v>27418.155067442713</v>
      </c>
      <c r="K246" s="19"/>
      <c r="L246" s="8">
        <f t="shared" si="112"/>
        <v>5000</v>
      </c>
      <c r="M246" s="8">
        <f t="shared" si="138"/>
        <v>1185000</v>
      </c>
      <c r="N246" s="15">
        <f t="shared" si="128"/>
        <v>13.45202943837036</v>
      </c>
      <c r="O246" s="14">
        <f t="shared" si="139"/>
        <v>29977.040552204919</v>
      </c>
      <c r="P246" s="8">
        <f t="shared" si="129"/>
        <v>11142200.026227595</v>
      </c>
      <c r="Q246" s="13">
        <f t="shared" si="134"/>
        <v>236</v>
      </c>
      <c r="R246" s="10">
        <v>371.69112830946369</v>
      </c>
      <c r="S246" s="12">
        <f t="shared" si="135"/>
        <v>9.999999999998684E-4</v>
      </c>
      <c r="T246" s="11">
        <f t="shared" si="130"/>
        <v>7192707.1256789556</v>
      </c>
      <c r="U246" s="11">
        <f t="shared" si="140"/>
        <v>10190084.993181614</v>
      </c>
      <c r="V246" s="11">
        <f t="shared" si="131"/>
        <v>1000</v>
      </c>
      <c r="W246" s="11">
        <f t="shared" si="132"/>
        <v>672667.81081683829</v>
      </c>
      <c r="X246" s="10">
        <f t="shared" si="113"/>
        <v>2.6904058876740717</v>
      </c>
      <c r="Y246" s="10">
        <f t="shared" si="141"/>
        <v>27418.155067442713</v>
      </c>
      <c r="AA246" s="11">
        <f t="shared" si="114"/>
        <v>5000</v>
      </c>
      <c r="AB246" s="11">
        <f t="shared" si="142"/>
        <v>1185000</v>
      </c>
      <c r="AC246" s="24"/>
      <c r="AD246" s="26">
        <f t="shared" si="115"/>
        <v>-5000</v>
      </c>
      <c r="AE246" s="26">
        <f t="shared" si="116"/>
        <v>-5000</v>
      </c>
      <c r="AF246" s="26">
        <f t="shared" si="117"/>
        <v>-1000</v>
      </c>
      <c r="AG246" s="26">
        <f t="shared" si="118"/>
        <v>0</v>
      </c>
      <c r="AH246" s="26">
        <f t="shared" si="119"/>
        <v>0</v>
      </c>
      <c r="AI246" s="26">
        <f t="shared" si="120"/>
        <v>0</v>
      </c>
      <c r="AJ246" s="26">
        <f t="shared" si="121"/>
        <v>0</v>
      </c>
      <c r="AK246" s="26">
        <f t="shared" si="122"/>
        <v>0</v>
      </c>
      <c r="AL246" s="26">
        <f t="shared" si="123"/>
        <v>0</v>
      </c>
      <c r="AM246" s="26">
        <f t="shared" si="124"/>
        <v>0</v>
      </c>
    </row>
    <row r="247" spans="1:39" x14ac:dyDescent="0.3">
      <c r="A247" s="5">
        <f t="shared" si="133"/>
        <v>238</v>
      </c>
      <c r="B247">
        <v>348.64627835427694</v>
      </c>
      <c r="C247" s="6">
        <f t="shared" si="109"/>
        <v>237</v>
      </c>
      <c r="D247" s="7">
        <f t="shared" si="125"/>
        <v>-6.2E-2</v>
      </c>
      <c r="E247" s="8">
        <f t="shared" si="110"/>
        <v>7287678.4647499435</v>
      </c>
      <c r="F247" s="8">
        <f t="shared" si="126"/>
        <v>9559237.7236043531</v>
      </c>
      <c r="G247" s="8">
        <f t="shared" si="111"/>
        <v>1000</v>
      </c>
      <c r="H247" s="8">
        <f t="shared" si="136"/>
        <v>673667.81081683829</v>
      </c>
      <c r="I247" s="15">
        <f t="shared" si="127"/>
        <v>2.8682365540235306</v>
      </c>
      <c r="J247" s="15">
        <f t="shared" si="137"/>
        <v>27421.023303996735</v>
      </c>
      <c r="K247" s="19"/>
      <c r="L247" s="8">
        <f t="shared" si="112"/>
        <v>5000</v>
      </c>
      <c r="M247" s="8">
        <f t="shared" si="138"/>
        <v>1190000</v>
      </c>
      <c r="N247" s="15">
        <f t="shared" si="128"/>
        <v>14.341182770117653</v>
      </c>
      <c r="O247" s="14">
        <f t="shared" si="139"/>
        <v>29991.381734975035</v>
      </c>
      <c r="P247" s="8">
        <f t="shared" si="129"/>
        <v>10456383.624601483</v>
      </c>
      <c r="Q247" s="13">
        <f t="shared" si="134"/>
        <v>237</v>
      </c>
      <c r="R247" s="10">
        <v>348.64627835427694</v>
      </c>
      <c r="S247" s="12">
        <f t="shared" si="135"/>
        <v>-6.2E-2</v>
      </c>
      <c r="T247" s="11">
        <f t="shared" si="130"/>
        <v>7287678.4647499435</v>
      </c>
      <c r="U247" s="11">
        <f t="shared" si="140"/>
        <v>9559237.7236043531</v>
      </c>
      <c r="V247" s="11">
        <f t="shared" si="131"/>
        <v>1000</v>
      </c>
      <c r="W247" s="11">
        <f t="shared" si="132"/>
        <v>673667.81081683829</v>
      </c>
      <c r="X247" s="10">
        <f t="shared" si="113"/>
        <v>2.8682365540235306</v>
      </c>
      <c r="Y247" s="10">
        <f t="shared" si="141"/>
        <v>27421.023303996735</v>
      </c>
      <c r="AA247" s="11">
        <f t="shared" si="114"/>
        <v>5000</v>
      </c>
      <c r="AB247" s="11">
        <f t="shared" si="142"/>
        <v>1190000</v>
      </c>
      <c r="AC247" s="24"/>
      <c r="AD247" s="26">
        <f t="shared" si="115"/>
        <v>-5000</v>
      </c>
      <c r="AE247" s="26">
        <f t="shared" si="116"/>
        <v>-5000</v>
      </c>
      <c r="AF247" s="26">
        <f t="shared" si="117"/>
        <v>-1000</v>
      </c>
      <c r="AG247" s="26">
        <f t="shared" si="118"/>
        <v>0</v>
      </c>
      <c r="AH247" s="26">
        <f t="shared" si="119"/>
        <v>0</v>
      </c>
      <c r="AI247" s="26">
        <f t="shared" si="120"/>
        <v>0</v>
      </c>
      <c r="AJ247" s="26">
        <f t="shared" si="121"/>
        <v>0</v>
      </c>
      <c r="AK247" s="26">
        <f t="shared" si="122"/>
        <v>0</v>
      </c>
      <c r="AL247" s="26">
        <f t="shared" si="123"/>
        <v>0</v>
      </c>
      <c r="AM247" s="26">
        <f t="shared" si="124"/>
        <v>0</v>
      </c>
    </row>
    <row r="248" spans="1:39" x14ac:dyDescent="0.3">
      <c r="A248" s="5">
        <f t="shared" si="133"/>
        <v>239</v>
      </c>
      <c r="B248">
        <v>361.89483693173946</v>
      </c>
      <c r="C248" s="6">
        <f t="shared" si="109"/>
        <v>238</v>
      </c>
      <c r="D248" s="7">
        <f t="shared" si="125"/>
        <v>3.7999999999999985E-2</v>
      </c>
      <c r="E248" s="8">
        <f t="shared" si="110"/>
        <v>7383836.9455593182</v>
      </c>
      <c r="F248" s="8">
        <f t="shared" si="126"/>
        <v>9923526.7571013197</v>
      </c>
      <c r="G248" s="8">
        <f t="shared" si="111"/>
        <v>1000</v>
      </c>
      <c r="H248" s="8">
        <f t="shared" si="136"/>
        <v>674667.81081683829</v>
      </c>
      <c r="I248" s="15">
        <f t="shared" si="127"/>
        <v>2.7632336743964649</v>
      </c>
      <c r="J248" s="15">
        <f t="shared" si="137"/>
        <v>27423.786537671131</v>
      </c>
      <c r="K248" s="19"/>
      <c r="L248" s="8">
        <f t="shared" si="112"/>
        <v>5000</v>
      </c>
      <c r="M248" s="8">
        <f t="shared" si="138"/>
        <v>1195000</v>
      </c>
      <c r="N248" s="15">
        <f t="shared" si="128"/>
        <v>13.816168371982325</v>
      </c>
      <c r="O248" s="14">
        <f t="shared" si="139"/>
        <v>30005.197903347016</v>
      </c>
      <c r="P248" s="8">
        <f t="shared" si="129"/>
        <v>10858726.202336339</v>
      </c>
      <c r="Q248" s="13">
        <f t="shared" si="134"/>
        <v>238</v>
      </c>
      <c r="R248" s="10">
        <v>361.89483693173946</v>
      </c>
      <c r="S248" s="12">
        <f t="shared" si="135"/>
        <v>3.7999999999999985E-2</v>
      </c>
      <c r="T248" s="11">
        <f t="shared" si="130"/>
        <v>7383836.9455593182</v>
      </c>
      <c r="U248" s="11">
        <f t="shared" si="140"/>
        <v>9923526.7571013197</v>
      </c>
      <c r="V248" s="11">
        <f t="shared" si="131"/>
        <v>1000</v>
      </c>
      <c r="W248" s="11">
        <f t="shared" si="132"/>
        <v>674667.81081683829</v>
      </c>
      <c r="X248" s="10">
        <f t="shared" si="113"/>
        <v>2.7632336743964649</v>
      </c>
      <c r="Y248" s="10">
        <f t="shared" si="141"/>
        <v>27423.786537671131</v>
      </c>
      <c r="AA248" s="11">
        <f t="shared" si="114"/>
        <v>5000</v>
      </c>
      <c r="AB248" s="11">
        <f t="shared" si="142"/>
        <v>1195000</v>
      </c>
      <c r="AC248" s="24"/>
      <c r="AD248" s="26">
        <f t="shared" si="115"/>
        <v>-5000</v>
      </c>
      <c r="AE248" s="26">
        <f t="shared" si="116"/>
        <v>-5000</v>
      </c>
      <c r="AF248" s="26">
        <f t="shared" si="117"/>
        <v>-1000</v>
      </c>
      <c r="AG248" s="26">
        <f t="shared" si="118"/>
        <v>0</v>
      </c>
      <c r="AH248" s="26">
        <f t="shared" si="119"/>
        <v>0</v>
      </c>
      <c r="AI248" s="26">
        <f t="shared" si="120"/>
        <v>0</v>
      </c>
      <c r="AJ248" s="26">
        <f t="shared" si="121"/>
        <v>0</v>
      </c>
      <c r="AK248" s="26">
        <f t="shared" si="122"/>
        <v>0</v>
      </c>
      <c r="AL248" s="26">
        <f t="shared" si="123"/>
        <v>0</v>
      </c>
      <c r="AM248" s="26">
        <f t="shared" si="124"/>
        <v>0</v>
      </c>
    </row>
    <row r="249" spans="1:39" x14ac:dyDescent="0.3">
      <c r="A249" s="5">
        <f t="shared" si="133"/>
        <v>240</v>
      </c>
      <c r="B249">
        <v>389.39884453855171</v>
      </c>
      <c r="C249" s="6">
        <f t="shared" si="109"/>
        <v>239</v>
      </c>
      <c r="D249" s="7">
        <f t="shared" si="125"/>
        <v>7.6000000000000151E-2</v>
      </c>
      <c r="E249" s="8">
        <f t="shared" si="110"/>
        <v>7481197.4073788077</v>
      </c>
      <c r="F249" s="8">
        <f t="shared" si="126"/>
        <v>10678790.790641021</v>
      </c>
      <c r="G249" s="8">
        <f t="shared" si="111"/>
        <v>1000</v>
      </c>
      <c r="H249" s="8">
        <f t="shared" si="136"/>
        <v>675667.81081683829</v>
      </c>
      <c r="I249" s="15">
        <f t="shared" si="127"/>
        <v>2.5680610356844467</v>
      </c>
      <c r="J249" s="15">
        <f t="shared" si="137"/>
        <v>27426.354598706814</v>
      </c>
      <c r="K249" s="19"/>
      <c r="L249" s="8">
        <f t="shared" si="112"/>
        <v>5000</v>
      </c>
      <c r="M249" s="8">
        <f t="shared" si="138"/>
        <v>1200000</v>
      </c>
      <c r="N249" s="15">
        <f t="shared" si="128"/>
        <v>12.840305178422234</v>
      </c>
      <c r="O249" s="14">
        <f t="shared" si="139"/>
        <v>30018.038208525439</v>
      </c>
      <c r="P249" s="8">
        <f t="shared" si="129"/>
        <v>11688989.393713903</v>
      </c>
      <c r="Q249" s="13">
        <f t="shared" si="134"/>
        <v>239</v>
      </c>
      <c r="R249" s="10">
        <v>389.39884453855171</v>
      </c>
      <c r="S249" s="12">
        <f t="shared" si="135"/>
        <v>7.6000000000000151E-2</v>
      </c>
      <c r="T249" s="11">
        <f t="shared" si="130"/>
        <v>7481197.4073788077</v>
      </c>
      <c r="U249" s="11">
        <f t="shared" si="140"/>
        <v>10678790.790641021</v>
      </c>
      <c r="V249" s="11">
        <f t="shared" si="131"/>
        <v>1000</v>
      </c>
      <c r="W249" s="11">
        <f t="shared" si="132"/>
        <v>675667.81081683829</v>
      </c>
      <c r="X249" s="10">
        <f t="shared" si="113"/>
        <v>2.5680610356844467</v>
      </c>
      <c r="Y249" s="10">
        <f t="shared" si="141"/>
        <v>27426.354598706814</v>
      </c>
      <c r="AA249" s="11">
        <f t="shared" si="114"/>
        <v>5000</v>
      </c>
      <c r="AB249" s="11">
        <f t="shared" si="142"/>
        <v>1200000</v>
      </c>
      <c r="AC249" s="24"/>
      <c r="AD249" s="26">
        <f t="shared" si="115"/>
        <v>-5000</v>
      </c>
      <c r="AE249" s="26">
        <f t="shared" si="116"/>
        <v>-5000</v>
      </c>
      <c r="AF249" s="26">
        <f t="shared" si="117"/>
        <v>-1000</v>
      </c>
      <c r="AG249" s="26">
        <f t="shared" si="118"/>
        <v>0</v>
      </c>
      <c r="AH249" s="26">
        <f t="shared" si="119"/>
        <v>0</v>
      </c>
      <c r="AI249" s="26">
        <f t="shared" si="120"/>
        <v>0</v>
      </c>
      <c r="AJ249" s="26">
        <f t="shared" si="121"/>
        <v>0</v>
      </c>
      <c r="AK249" s="26">
        <f t="shared" si="122"/>
        <v>0</v>
      </c>
      <c r="AL249" s="26">
        <f t="shared" si="123"/>
        <v>0</v>
      </c>
      <c r="AM249" s="26">
        <f t="shared" si="124"/>
        <v>0</v>
      </c>
    </row>
    <row r="250" spans="1:39" x14ac:dyDescent="0.3">
      <c r="A250" s="5">
        <f t="shared" si="133"/>
        <v>241</v>
      </c>
      <c r="B250">
        <v>404.97479832009378</v>
      </c>
      <c r="C250" s="6">
        <f t="shared" si="109"/>
        <v>240</v>
      </c>
      <c r="D250" s="7">
        <f t="shared" si="125"/>
        <v>0.04</v>
      </c>
      <c r="E250" s="8">
        <f t="shared" si="110"/>
        <v>7579774.8749710424</v>
      </c>
      <c r="F250" s="8">
        <f t="shared" si="126"/>
        <v>11106982.422266662</v>
      </c>
      <c r="G250" s="8">
        <f t="shared" si="111"/>
        <v>1000</v>
      </c>
      <c r="H250" s="8">
        <f t="shared" si="136"/>
        <v>676667.81081683829</v>
      </c>
      <c r="I250" s="15">
        <f t="shared" si="127"/>
        <v>2.4692894573888911</v>
      </c>
      <c r="J250" s="15">
        <f t="shared" si="137"/>
        <v>27428.823888164203</v>
      </c>
      <c r="K250" s="19"/>
      <c r="L250" s="8">
        <f t="shared" si="112"/>
        <v>5000</v>
      </c>
      <c r="M250" s="8">
        <f t="shared" si="138"/>
        <v>1205000</v>
      </c>
      <c r="N250" s="15">
        <f t="shared" si="128"/>
        <v>12.346447286944455</v>
      </c>
      <c r="O250" s="14">
        <f t="shared" si="139"/>
        <v>30030.384655812384</v>
      </c>
      <c r="P250" s="8">
        <f t="shared" si="129"/>
        <v>12161548.96946246</v>
      </c>
      <c r="Q250" s="13">
        <f t="shared" si="134"/>
        <v>240</v>
      </c>
      <c r="R250" s="10">
        <v>404.97479832009378</v>
      </c>
      <c r="S250" s="12">
        <f t="shared" si="135"/>
        <v>0.04</v>
      </c>
      <c r="T250" s="11">
        <f t="shared" si="130"/>
        <v>7579774.8749710424</v>
      </c>
      <c r="U250" s="11">
        <f t="shared" si="140"/>
        <v>11106982.422266662</v>
      </c>
      <c r="V250" s="11">
        <f t="shared" si="131"/>
        <v>1000</v>
      </c>
      <c r="W250" s="11">
        <f t="shared" si="132"/>
        <v>676667.81081683829</v>
      </c>
      <c r="X250" s="10">
        <f t="shared" si="113"/>
        <v>2.4692894573888911</v>
      </c>
      <c r="Y250" s="10">
        <f t="shared" si="141"/>
        <v>27428.823888164203</v>
      </c>
      <c r="AA250" s="11">
        <f t="shared" si="114"/>
        <v>5000</v>
      </c>
      <c r="AB250" s="11">
        <f t="shared" si="142"/>
        <v>1205000</v>
      </c>
      <c r="AC250" s="24"/>
      <c r="AD250" s="26">
        <f t="shared" si="115"/>
        <v>-5000</v>
      </c>
      <c r="AE250" s="26">
        <f t="shared" si="116"/>
        <v>-5000</v>
      </c>
      <c r="AF250" s="26">
        <f t="shared" si="117"/>
        <v>-1000</v>
      </c>
      <c r="AG250" s="26">
        <f t="shared" si="118"/>
        <v>0</v>
      </c>
      <c r="AH250" s="26">
        <f t="shared" si="119"/>
        <v>0</v>
      </c>
      <c r="AI250" s="26">
        <f t="shared" si="120"/>
        <v>0</v>
      </c>
      <c r="AJ250" s="26">
        <f t="shared" si="121"/>
        <v>0</v>
      </c>
      <c r="AK250" s="26">
        <f t="shared" si="122"/>
        <v>0</v>
      </c>
      <c r="AL250" s="26">
        <f t="shared" si="123"/>
        <v>0</v>
      </c>
      <c r="AM250" s="26">
        <f t="shared" si="124"/>
        <v>0</v>
      </c>
    </row>
    <row r="251" spans="1:39" x14ac:dyDescent="0.3">
      <c r="A251" s="5">
        <f t="shared" si="133"/>
        <v>242</v>
      </c>
      <c r="B251">
        <v>433.32303420250037</v>
      </c>
      <c r="C251" s="6">
        <f t="shared" si="109"/>
        <v>241</v>
      </c>
      <c r="D251" s="7">
        <f t="shared" si="125"/>
        <v>7.0000000000000048E-2</v>
      </c>
      <c r="E251" s="8">
        <f t="shared" si="110"/>
        <v>7679584.5609081825</v>
      </c>
      <c r="F251" s="8">
        <f t="shared" si="126"/>
        <v>11885541.191825328</v>
      </c>
      <c r="G251" s="8">
        <f t="shared" si="111"/>
        <v>1000</v>
      </c>
      <c r="H251" s="8">
        <f t="shared" si="136"/>
        <v>677667.81081683829</v>
      </c>
      <c r="I251" s="15">
        <f t="shared" si="127"/>
        <v>2.3077471564382157</v>
      </c>
      <c r="J251" s="15">
        <f t="shared" si="137"/>
        <v>27431.131635320642</v>
      </c>
      <c r="K251" s="19"/>
      <c r="L251" s="8">
        <f t="shared" si="112"/>
        <v>5000</v>
      </c>
      <c r="M251" s="8">
        <f t="shared" si="138"/>
        <v>1210000</v>
      </c>
      <c r="N251" s="15">
        <f t="shared" si="128"/>
        <v>11.538735782191079</v>
      </c>
      <c r="O251" s="14">
        <f t="shared" si="139"/>
        <v>30041.923391594577</v>
      </c>
      <c r="P251" s="8">
        <f t="shared" si="129"/>
        <v>13017857.397324832</v>
      </c>
      <c r="Q251" s="13">
        <f t="shared" si="134"/>
        <v>241</v>
      </c>
      <c r="R251" s="10">
        <v>433.32303420250037</v>
      </c>
      <c r="S251" s="12">
        <f t="shared" si="135"/>
        <v>7.0000000000000048E-2</v>
      </c>
      <c r="T251" s="11">
        <f t="shared" si="130"/>
        <v>7679584.5609081825</v>
      </c>
      <c r="U251" s="11">
        <f t="shared" si="140"/>
        <v>11885541.191825328</v>
      </c>
      <c r="V251" s="11">
        <f t="shared" si="131"/>
        <v>1000</v>
      </c>
      <c r="W251" s="11">
        <f t="shared" si="132"/>
        <v>677667.81081683829</v>
      </c>
      <c r="X251" s="10">
        <f t="shared" si="113"/>
        <v>2.3077471564382157</v>
      </c>
      <c r="Y251" s="10">
        <f t="shared" si="141"/>
        <v>27431.131635320642</v>
      </c>
      <c r="AA251" s="11">
        <f t="shared" si="114"/>
        <v>5000</v>
      </c>
      <c r="AB251" s="11">
        <f t="shared" si="142"/>
        <v>1210000</v>
      </c>
      <c r="AC251" s="24"/>
      <c r="AD251" s="26">
        <f t="shared" si="115"/>
        <v>-5000</v>
      </c>
      <c r="AE251" s="26">
        <f t="shared" si="116"/>
        <v>-5000</v>
      </c>
      <c r="AF251" s="26">
        <f t="shared" si="117"/>
        <v>-1000</v>
      </c>
      <c r="AG251" s="26">
        <f t="shared" si="118"/>
        <v>0</v>
      </c>
      <c r="AH251" s="26">
        <f t="shared" si="119"/>
        <v>0</v>
      </c>
      <c r="AI251" s="26">
        <f t="shared" si="120"/>
        <v>0</v>
      </c>
      <c r="AJ251" s="26">
        <f t="shared" si="121"/>
        <v>0</v>
      </c>
      <c r="AK251" s="26">
        <f t="shared" si="122"/>
        <v>0</v>
      </c>
      <c r="AL251" s="26">
        <f t="shared" si="123"/>
        <v>0</v>
      </c>
      <c r="AM251" s="26">
        <f t="shared" si="124"/>
        <v>0</v>
      </c>
    </row>
    <row r="252" spans="1:39" x14ac:dyDescent="0.3">
      <c r="A252" s="5">
        <f t="shared" si="133"/>
        <v>243</v>
      </c>
      <c r="B252">
        <v>400.39048360311034</v>
      </c>
      <c r="C252" s="6">
        <f t="shared" si="109"/>
        <v>242</v>
      </c>
      <c r="D252" s="7">
        <f t="shared" si="125"/>
        <v>-7.5999999999999998E-2</v>
      </c>
      <c r="E252" s="8">
        <f t="shared" si="110"/>
        <v>7780641.8679195344</v>
      </c>
      <c r="F252" s="8">
        <f t="shared" si="126"/>
        <v>10983164.061246604</v>
      </c>
      <c r="G252" s="8">
        <f t="shared" si="111"/>
        <v>1000</v>
      </c>
      <c r="H252" s="8">
        <f t="shared" si="136"/>
        <v>678667.81081683829</v>
      </c>
      <c r="I252" s="15">
        <f t="shared" si="127"/>
        <v>2.4975618576171166</v>
      </c>
      <c r="J252" s="15">
        <f t="shared" si="137"/>
        <v>27433.629197178259</v>
      </c>
      <c r="K252" s="19"/>
      <c r="L252" s="8">
        <f t="shared" si="112"/>
        <v>5000</v>
      </c>
      <c r="M252" s="8">
        <f t="shared" si="138"/>
        <v>1215000</v>
      </c>
      <c r="N252" s="15">
        <f t="shared" si="128"/>
        <v>12.487809288085584</v>
      </c>
      <c r="O252" s="14">
        <f t="shared" si="139"/>
        <v>30054.411200882663</v>
      </c>
      <c r="P252" s="8">
        <f t="shared" si="129"/>
        <v>12033500.235128146</v>
      </c>
      <c r="Q252" s="13">
        <f t="shared" si="134"/>
        <v>242</v>
      </c>
      <c r="R252" s="10">
        <v>400.39048360311034</v>
      </c>
      <c r="S252" s="12">
        <f t="shared" si="135"/>
        <v>-7.5999999999999998E-2</v>
      </c>
      <c r="T252" s="11">
        <f t="shared" si="130"/>
        <v>7780641.8679195344</v>
      </c>
      <c r="U252" s="11">
        <f t="shared" si="140"/>
        <v>10983164.061246604</v>
      </c>
      <c r="V252" s="11">
        <f t="shared" si="131"/>
        <v>1000</v>
      </c>
      <c r="W252" s="11">
        <f t="shared" si="132"/>
        <v>678667.81081683829</v>
      </c>
      <c r="X252" s="10">
        <f t="shared" si="113"/>
        <v>2.4975618576171166</v>
      </c>
      <c r="Y252" s="10">
        <f t="shared" si="141"/>
        <v>27433.629197178259</v>
      </c>
      <c r="AA252" s="11">
        <f t="shared" si="114"/>
        <v>5000</v>
      </c>
      <c r="AB252" s="11">
        <f t="shared" si="142"/>
        <v>1215000</v>
      </c>
      <c r="AC252" s="24"/>
      <c r="AD252" s="26">
        <f t="shared" si="115"/>
        <v>-5000</v>
      </c>
      <c r="AE252" s="26">
        <f t="shared" si="116"/>
        <v>-5000</v>
      </c>
      <c r="AF252" s="26">
        <f t="shared" si="117"/>
        <v>-1000</v>
      </c>
      <c r="AG252" s="26">
        <f t="shared" si="118"/>
        <v>0</v>
      </c>
      <c r="AH252" s="26">
        <f t="shared" si="119"/>
        <v>0</v>
      </c>
      <c r="AI252" s="26">
        <f t="shared" si="120"/>
        <v>0</v>
      </c>
      <c r="AJ252" s="26">
        <f t="shared" si="121"/>
        <v>0</v>
      </c>
      <c r="AK252" s="26">
        <f t="shared" si="122"/>
        <v>0</v>
      </c>
      <c r="AL252" s="26">
        <f t="shared" si="123"/>
        <v>0</v>
      </c>
      <c r="AM252" s="26">
        <f t="shared" si="124"/>
        <v>0</v>
      </c>
    </row>
    <row r="253" spans="1:39" x14ac:dyDescent="0.3">
      <c r="A253" s="5">
        <f t="shared" si="133"/>
        <v>244</v>
      </c>
      <c r="B253">
        <v>368.35924491486151</v>
      </c>
      <c r="C253" s="6">
        <f t="shared" si="109"/>
        <v>243</v>
      </c>
      <c r="D253" s="7">
        <f t="shared" si="125"/>
        <v>-8.0000000000000016E-2</v>
      </c>
      <c r="E253" s="8">
        <f t="shared" si="110"/>
        <v>7882962.3912685281</v>
      </c>
      <c r="F253" s="8">
        <f t="shared" si="126"/>
        <v>10105430.936346876</v>
      </c>
      <c r="G253" s="8">
        <f t="shared" si="111"/>
        <v>1000</v>
      </c>
      <c r="H253" s="8">
        <f t="shared" si="136"/>
        <v>679667.81081683829</v>
      </c>
      <c r="I253" s="15">
        <f t="shared" si="127"/>
        <v>2.7147411495838227</v>
      </c>
      <c r="J253" s="15">
        <f t="shared" si="137"/>
        <v>27436.343938327842</v>
      </c>
      <c r="K253" s="19"/>
      <c r="L253" s="8">
        <f t="shared" si="112"/>
        <v>5000</v>
      </c>
      <c r="M253" s="8">
        <f t="shared" si="138"/>
        <v>1220000</v>
      </c>
      <c r="N253" s="15">
        <f t="shared" si="128"/>
        <v>13.573705747919114</v>
      </c>
      <c r="O253" s="14">
        <f t="shared" si="139"/>
        <v>30067.984906630583</v>
      </c>
      <c r="P253" s="8">
        <f t="shared" si="129"/>
        <v>11075820.216317894</v>
      </c>
      <c r="Q253" s="13">
        <f t="shared" si="134"/>
        <v>243</v>
      </c>
      <c r="R253" s="10">
        <v>368.35924491486151</v>
      </c>
      <c r="S253" s="12">
        <f t="shared" si="135"/>
        <v>-8.0000000000000016E-2</v>
      </c>
      <c r="T253" s="11">
        <f t="shared" si="130"/>
        <v>7882962.3912685281</v>
      </c>
      <c r="U253" s="11">
        <f t="shared" si="140"/>
        <v>10105430.936346876</v>
      </c>
      <c r="V253" s="11">
        <f t="shared" si="131"/>
        <v>1000</v>
      </c>
      <c r="W253" s="11">
        <f t="shared" si="132"/>
        <v>679667.81081683829</v>
      </c>
      <c r="X253" s="10">
        <f t="shared" si="113"/>
        <v>2.7147411495838227</v>
      </c>
      <c r="Y253" s="10">
        <f t="shared" si="141"/>
        <v>27436.343938327842</v>
      </c>
      <c r="AA253" s="11">
        <f t="shared" si="114"/>
        <v>5000</v>
      </c>
      <c r="AB253" s="11">
        <f t="shared" si="142"/>
        <v>1220000</v>
      </c>
      <c r="AC253" s="24"/>
      <c r="AD253" s="26">
        <f t="shared" si="115"/>
        <v>-5000</v>
      </c>
      <c r="AE253" s="26">
        <f t="shared" si="116"/>
        <v>-5000</v>
      </c>
      <c r="AF253" s="26">
        <f t="shared" si="117"/>
        <v>-1000</v>
      </c>
      <c r="AG253" s="26">
        <f t="shared" si="118"/>
        <v>0</v>
      </c>
      <c r="AH253" s="26">
        <f t="shared" si="119"/>
        <v>0</v>
      </c>
      <c r="AI253" s="26">
        <f t="shared" si="120"/>
        <v>0</v>
      </c>
      <c r="AJ253" s="26">
        <f t="shared" si="121"/>
        <v>0</v>
      </c>
      <c r="AK253" s="26">
        <f t="shared" si="122"/>
        <v>0</v>
      </c>
      <c r="AL253" s="26">
        <f t="shared" si="123"/>
        <v>0</v>
      </c>
      <c r="AM253" s="26">
        <f t="shared" si="124"/>
        <v>0</v>
      </c>
    </row>
    <row r="254" spans="1:39" x14ac:dyDescent="0.3">
      <c r="A254" s="5">
        <f t="shared" si="133"/>
        <v>245</v>
      </c>
      <c r="B254">
        <v>361.36041926147914</v>
      </c>
      <c r="C254" s="6">
        <f t="shared" si="109"/>
        <v>244</v>
      </c>
      <c r="D254" s="7">
        <f t="shared" si="125"/>
        <v>-1.9E-2</v>
      </c>
      <c r="E254" s="8">
        <f t="shared" si="110"/>
        <v>7986561.9211593848</v>
      </c>
      <c r="F254" s="8">
        <f t="shared" si="126"/>
        <v>9914408.7485562842</v>
      </c>
      <c r="G254" s="8">
        <f t="shared" si="111"/>
        <v>1000</v>
      </c>
      <c r="H254" s="8">
        <f t="shared" si="136"/>
        <v>680667.81081683829</v>
      </c>
      <c r="I254" s="15">
        <f t="shared" si="127"/>
        <v>2.7673202340304002</v>
      </c>
      <c r="J254" s="15">
        <f t="shared" si="137"/>
        <v>27439.111258561872</v>
      </c>
      <c r="K254" s="19"/>
      <c r="L254" s="8">
        <f t="shared" si="112"/>
        <v>5000</v>
      </c>
      <c r="M254" s="8">
        <f t="shared" si="138"/>
        <v>1225000</v>
      </c>
      <c r="N254" s="15">
        <f t="shared" si="128"/>
        <v>13.836601170152001</v>
      </c>
      <c r="O254" s="14">
        <f t="shared" si="139"/>
        <v>30081.821507800734</v>
      </c>
      <c r="P254" s="8">
        <f t="shared" si="129"/>
        <v>10870379.632207854</v>
      </c>
      <c r="Q254" s="13">
        <f t="shared" si="134"/>
        <v>244</v>
      </c>
      <c r="R254" s="10">
        <v>361.36041926147914</v>
      </c>
      <c r="S254" s="12">
        <f t="shared" si="135"/>
        <v>-1.9E-2</v>
      </c>
      <c r="T254" s="11">
        <f t="shared" si="130"/>
        <v>7986561.9211593848</v>
      </c>
      <c r="U254" s="11">
        <f t="shared" si="140"/>
        <v>9914408.7485562842</v>
      </c>
      <c r="V254" s="11">
        <f t="shared" si="131"/>
        <v>1000</v>
      </c>
      <c r="W254" s="11">
        <f t="shared" si="132"/>
        <v>680667.81081683829</v>
      </c>
      <c r="X254" s="10">
        <f t="shared" si="113"/>
        <v>2.7673202340304002</v>
      </c>
      <c r="Y254" s="10">
        <f t="shared" si="141"/>
        <v>27439.111258561872</v>
      </c>
      <c r="AA254" s="11">
        <f t="shared" si="114"/>
        <v>5000</v>
      </c>
      <c r="AB254" s="11">
        <f t="shared" si="142"/>
        <v>1225000</v>
      </c>
      <c r="AC254" s="24"/>
      <c r="AD254" s="26">
        <f t="shared" si="115"/>
        <v>-5000</v>
      </c>
      <c r="AE254" s="26">
        <f t="shared" si="116"/>
        <v>-5000</v>
      </c>
      <c r="AF254" s="26">
        <f t="shared" si="117"/>
        <v>-1000</v>
      </c>
      <c r="AG254" s="26">
        <f t="shared" si="118"/>
        <v>0</v>
      </c>
      <c r="AH254" s="26">
        <f t="shared" si="119"/>
        <v>0</v>
      </c>
      <c r="AI254" s="26">
        <f t="shared" si="120"/>
        <v>0</v>
      </c>
      <c r="AJ254" s="26">
        <f t="shared" si="121"/>
        <v>0</v>
      </c>
      <c r="AK254" s="26">
        <f t="shared" si="122"/>
        <v>0</v>
      </c>
      <c r="AL254" s="26">
        <f t="shared" si="123"/>
        <v>0</v>
      </c>
      <c r="AM254" s="26">
        <f t="shared" si="124"/>
        <v>0</v>
      </c>
    </row>
    <row r="255" spans="1:39" x14ac:dyDescent="0.3">
      <c r="A255" s="5">
        <f t="shared" si="133"/>
        <v>246</v>
      </c>
      <c r="B255">
        <v>385.21020693273681</v>
      </c>
      <c r="C255" s="6">
        <f t="shared" si="109"/>
        <v>245</v>
      </c>
      <c r="D255" s="7">
        <f t="shared" si="125"/>
        <v>6.6000000000000142E-2</v>
      </c>
      <c r="E255" s="8">
        <f t="shared" si="110"/>
        <v>8091456.4451738754</v>
      </c>
      <c r="F255" s="8">
        <f t="shared" si="126"/>
        <v>10569825.725961</v>
      </c>
      <c r="G255" s="8">
        <f t="shared" si="111"/>
        <v>1000</v>
      </c>
      <c r="H255" s="8">
        <f t="shared" si="136"/>
        <v>681667.81081683829</v>
      </c>
      <c r="I255" s="15">
        <f t="shared" si="127"/>
        <v>2.5959852101598497</v>
      </c>
      <c r="J255" s="15">
        <f t="shared" si="137"/>
        <v>27441.707243772031</v>
      </c>
      <c r="K255" s="19"/>
      <c r="L255" s="8">
        <f t="shared" si="112"/>
        <v>5000</v>
      </c>
      <c r="M255" s="8">
        <f t="shared" si="138"/>
        <v>1230000</v>
      </c>
      <c r="N255" s="15">
        <f t="shared" si="128"/>
        <v>12.979926050799248</v>
      </c>
      <c r="O255" s="14">
        <f t="shared" si="139"/>
        <v>30094.801433851535</v>
      </c>
      <c r="P255" s="8">
        <f t="shared" si="129"/>
        <v>11592824.687933573</v>
      </c>
      <c r="Q255" s="13">
        <f t="shared" si="134"/>
        <v>245</v>
      </c>
      <c r="R255" s="10">
        <v>385.21020693273681</v>
      </c>
      <c r="S255" s="12">
        <f t="shared" si="135"/>
        <v>6.6000000000000142E-2</v>
      </c>
      <c r="T255" s="11">
        <f t="shared" si="130"/>
        <v>8091456.4451738754</v>
      </c>
      <c r="U255" s="11">
        <f t="shared" si="140"/>
        <v>10569825.725961</v>
      </c>
      <c r="V255" s="11">
        <f t="shared" si="131"/>
        <v>1000</v>
      </c>
      <c r="W255" s="11">
        <f t="shared" si="132"/>
        <v>681667.81081683829</v>
      </c>
      <c r="X255" s="10">
        <f t="shared" si="113"/>
        <v>2.5959852101598497</v>
      </c>
      <c r="Y255" s="10">
        <f t="shared" si="141"/>
        <v>27441.707243772031</v>
      </c>
      <c r="AA255" s="11">
        <f t="shared" si="114"/>
        <v>5000</v>
      </c>
      <c r="AB255" s="11">
        <f t="shared" si="142"/>
        <v>1230000</v>
      </c>
      <c r="AC255" s="24"/>
      <c r="AD255" s="26">
        <f t="shared" si="115"/>
        <v>-5000</v>
      </c>
      <c r="AE255" s="26">
        <f t="shared" si="116"/>
        <v>-5000</v>
      </c>
      <c r="AF255" s="26">
        <f t="shared" si="117"/>
        <v>-1000</v>
      </c>
      <c r="AG255" s="26">
        <f t="shared" si="118"/>
        <v>0</v>
      </c>
      <c r="AH255" s="26">
        <f t="shared" si="119"/>
        <v>0</v>
      </c>
      <c r="AI255" s="26">
        <f t="shared" si="120"/>
        <v>0</v>
      </c>
      <c r="AJ255" s="26">
        <f t="shared" si="121"/>
        <v>0</v>
      </c>
      <c r="AK255" s="26">
        <f t="shared" si="122"/>
        <v>0</v>
      </c>
      <c r="AL255" s="26">
        <f t="shared" si="123"/>
        <v>0</v>
      </c>
      <c r="AM255" s="26">
        <f t="shared" si="124"/>
        <v>0</v>
      </c>
    </row>
    <row r="256" spans="1:39" x14ac:dyDescent="0.3">
      <c r="A256" s="5">
        <f t="shared" si="133"/>
        <v>247</v>
      </c>
      <c r="B256">
        <v>349.00044748105955</v>
      </c>
      <c r="C256" s="6">
        <f t="shared" si="109"/>
        <v>246</v>
      </c>
      <c r="D256" s="7">
        <f t="shared" si="125"/>
        <v>-9.3999999999999986E-2</v>
      </c>
      <c r="E256" s="8">
        <f t="shared" si="110"/>
        <v>8197662.1507385504</v>
      </c>
      <c r="F256" s="8">
        <f t="shared" si="126"/>
        <v>9577168.1077206656</v>
      </c>
      <c r="G256" s="8">
        <f t="shared" si="111"/>
        <v>1000</v>
      </c>
      <c r="H256" s="8">
        <f t="shared" si="136"/>
        <v>682667.81081683829</v>
      </c>
      <c r="I256" s="15">
        <f t="shared" si="127"/>
        <v>2.8653258390285319</v>
      </c>
      <c r="J256" s="15">
        <f t="shared" si="137"/>
        <v>27444.57256961106</v>
      </c>
      <c r="K256" s="19"/>
      <c r="L256" s="8">
        <f t="shared" si="112"/>
        <v>5000</v>
      </c>
      <c r="M256" s="8">
        <f t="shared" si="138"/>
        <v>1235000</v>
      </c>
      <c r="N256" s="15">
        <f t="shared" si="128"/>
        <v>14.326629195142658</v>
      </c>
      <c r="O256" s="14">
        <f t="shared" si="139"/>
        <v>30109.128063046679</v>
      </c>
      <c r="P256" s="8">
        <f t="shared" si="129"/>
        <v>10508099.167267818</v>
      </c>
      <c r="Q256" s="13">
        <f t="shared" si="134"/>
        <v>246</v>
      </c>
      <c r="R256" s="10">
        <v>349.00044748105955</v>
      </c>
      <c r="S256" s="12">
        <f t="shared" si="135"/>
        <v>-9.3999999999999986E-2</v>
      </c>
      <c r="T256" s="11">
        <f t="shared" si="130"/>
        <v>8197662.1507385504</v>
      </c>
      <c r="U256" s="11">
        <f t="shared" si="140"/>
        <v>9577168.1077206656</v>
      </c>
      <c r="V256" s="11">
        <f t="shared" si="131"/>
        <v>1000</v>
      </c>
      <c r="W256" s="11">
        <f t="shared" si="132"/>
        <v>682667.81081683829</v>
      </c>
      <c r="X256" s="10">
        <f t="shared" si="113"/>
        <v>2.8653258390285319</v>
      </c>
      <c r="Y256" s="10">
        <f t="shared" si="141"/>
        <v>27444.57256961106</v>
      </c>
      <c r="AA256" s="11">
        <f t="shared" si="114"/>
        <v>5000</v>
      </c>
      <c r="AB256" s="11">
        <f t="shared" si="142"/>
        <v>1235000</v>
      </c>
      <c r="AC256" s="24"/>
      <c r="AD256" s="26">
        <f t="shared" si="115"/>
        <v>-5000</v>
      </c>
      <c r="AE256" s="26">
        <f t="shared" si="116"/>
        <v>-5000</v>
      </c>
      <c r="AF256" s="26">
        <f t="shared" si="117"/>
        <v>-1000</v>
      </c>
      <c r="AG256" s="26">
        <f t="shared" si="118"/>
        <v>0</v>
      </c>
      <c r="AH256" s="26">
        <f t="shared" si="119"/>
        <v>0</v>
      </c>
      <c r="AI256" s="26">
        <f t="shared" si="120"/>
        <v>0</v>
      </c>
      <c r="AJ256" s="26">
        <f t="shared" si="121"/>
        <v>0</v>
      </c>
      <c r="AK256" s="26">
        <f t="shared" si="122"/>
        <v>0</v>
      </c>
      <c r="AL256" s="26">
        <f t="shared" si="123"/>
        <v>0</v>
      </c>
      <c r="AM256" s="26">
        <f t="shared" si="124"/>
        <v>0</v>
      </c>
    </row>
    <row r="257" spans="1:39" x14ac:dyDescent="0.3">
      <c r="A257" s="5">
        <f t="shared" si="133"/>
        <v>248</v>
      </c>
      <c r="B257">
        <v>365.0544680651883</v>
      </c>
      <c r="C257" s="6">
        <f t="shared" si="109"/>
        <v>247</v>
      </c>
      <c r="D257" s="7">
        <f t="shared" si="125"/>
        <v>4.6000000000000034E-2</v>
      </c>
      <c r="E257" s="8">
        <f t="shared" si="110"/>
        <v>8305195.4276227793</v>
      </c>
      <c r="F257" s="8">
        <f t="shared" si="126"/>
        <v>10018763.840675816</v>
      </c>
      <c r="G257" s="8">
        <f t="shared" si="111"/>
        <v>1000</v>
      </c>
      <c r="H257" s="8">
        <f t="shared" si="136"/>
        <v>683667.81081683829</v>
      </c>
      <c r="I257" s="15">
        <f t="shared" si="127"/>
        <v>2.7393172457251738</v>
      </c>
      <c r="J257" s="15">
        <f t="shared" si="137"/>
        <v>27447.311886856787</v>
      </c>
      <c r="K257" s="19"/>
      <c r="L257" s="8">
        <f t="shared" si="112"/>
        <v>5000</v>
      </c>
      <c r="M257" s="8">
        <f t="shared" si="138"/>
        <v>1240000</v>
      </c>
      <c r="N257" s="15">
        <f t="shared" si="128"/>
        <v>13.696586228625868</v>
      </c>
      <c r="O257" s="14">
        <f t="shared" si="139"/>
        <v>30122.824649275306</v>
      </c>
      <c r="P257" s="8">
        <f t="shared" si="129"/>
        <v>10996471.72896214</v>
      </c>
      <c r="Q257" s="13">
        <f t="shared" si="134"/>
        <v>247</v>
      </c>
      <c r="R257" s="10">
        <v>365.0544680651883</v>
      </c>
      <c r="S257" s="12">
        <f t="shared" si="135"/>
        <v>4.6000000000000034E-2</v>
      </c>
      <c r="T257" s="11">
        <f t="shared" si="130"/>
        <v>8305195.4276227793</v>
      </c>
      <c r="U257" s="11">
        <f t="shared" si="140"/>
        <v>10018763.840675816</v>
      </c>
      <c r="V257" s="11">
        <f t="shared" si="131"/>
        <v>1000</v>
      </c>
      <c r="W257" s="11">
        <f t="shared" si="132"/>
        <v>683667.81081683829</v>
      </c>
      <c r="X257" s="10">
        <f t="shared" si="113"/>
        <v>2.7393172457251738</v>
      </c>
      <c r="Y257" s="10">
        <f t="shared" si="141"/>
        <v>27447.311886856787</v>
      </c>
      <c r="AA257" s="11">
        <f t="shared" si="114"/>
        <v>5000</v>
      </c>
      <c r="AB257" s="11">
        <f t="shared" si="142"/>
        <v>1240000</v>
      </c>
      <c r="AC257" s="24"/>
      <c r="AD257" s="26">
        <f t="shared" si="115"/>
        <v>-5000</v>
      </c>
      <c r="AE257" s="26">
        <f t="shared" si="116"/>
        <v>-5000</v>
      </c>
      <c r="AF257" s="26">
        <f t="shared" si="117"/>
        <v>-1000</v>
      </c>
      <c r="AG257" s="26">
        <f t="shared" si="118"/>
        <v>0</v>
      </c>
      <c r="AH257" s="26">
        <f t="shared" si="119"/>
        <v>0</v>
      </c>
      <c r="AI257" s="26">
        <f t="shared" si="120"/>
        <v>0</v>
      </c>
      <c r="AJ257" s="26">
        <f t="shared" si="121"/>
        <v>0</v>
      </c>
      <c r="AK257" s="26">
        <f t="shared" si="122"/>
        <v>0</v>
      </c>
      <c r="AL257" s="26">
        <f t="shared" si="123"/>
        <v>0</v>
      </c>
      <c r="AM257" s="26">
        <f t="shared" si="124"/>
        <v>0</v>
      </c>
    </row>
    <row r="258" spans="1:39" x14ac:dyDescent="0.3">
      <c r="A258" s="5">
        <f t="shared" si="133"/>
        <v>249</v>
      </c>
      <c r="B258">
        <v>332.92967487545172</v>
      </c>
      <c r="C258" s="6">
        <f t="shared" si="109"/>
        <v>248</v>
      </c>
      <c r="D258" s="7">
        <f t="shared" si="125"/>
        <v>-8.8000000000000023E-2</v>
      </c>
      <c r="E258" s="8">
        <f t="shared" si="110"/>
        <v>8414072.870468067</v>
      </c>
      <c r="F258" s="8">
        <f t="shared" si="126"/>
        <v>9138024.6226963438</v>
      </c>
      <c r="G258" s="8">
        <f t="shared" si="111"/>
        <v>1000</v>
      </c>
      <c r="H258" s="8">
        <f t="shared" si="136"/>
        <v>684667.81081683829</v>
      </c>
      <c r="I258" s="15">
        <f t="shared" si="127"/>
        <v>3.0036373308390063</v>
      </c>
      <c r="J258" s="15">
        <f t="shared" si="137"/>
        <v>27450.315524187627</v>
      </c>
      <c r="K258" s="19"/>
      <c r="L258" s="8">
        <f t="shared" si="112"/>
        <v>5000</v>
      </c>
      <c r="M258" s="8">
        <f t="shared" si="138"/>
        <v>1245000</v>
      </c>
      <c r="N258" s="15">
        <f t="shared" si="128"/>
        <v>15.018186654195032</v>
      </c>
      <c r="O258" s="14">
        <f t="shared" si="139"/>
        <v>30137.842835929499</v>
      </c>
      <c r="P258" s="8">
        <f t="shared" si="129"/>
        <v>10033782.216813469</v>
      </c>
      <c r="Q258" s="13">
        <f t="shared" si="134"/>
        <v>248</v>
      </c>
      <c r="R258" s="10">
        <v>332.92967487545172</v>
      </c>
      <c r="S258" s="12">
        <f t="shared" si="135"/>
        <v>-8.8000000000000023E-2</v>
      </c>
      <c r="T258" s="11">
        <f t="shared" si="130"/>
        <v>8414072.870468067</v>
      </c>
      <c r="U258" s="11">
        <f t="shared" si="140"/>
        <v>9138024.6226963438</v>
      </c>
      <c r="V258" s="11">
        <f t="shared" si="131"/>
        <v>1000</v>
      </c>
      <c r="W258" s="11">
        <f t="shared" si="132"/>
        <v>684667.81081683829</v>
      </c>
      <c r="X258" s="10">
        <f t="shared" si="113"/>
        <v>3.0036373308390063</v>
      </c>
      <c r="Y258" s="10">
        <f t="shared" si="141"/>
        <v>27450.315524187627</v>
      </c>
      <c r="AA258" s="11">
        <f t="shared" si="114"/>
        <v>5000</v>
      </c>
      <c r="AB258" s="11">
        <f t="shared" si="142"/>
        <v>1245000</v>
      </c>
      <c r="AC258" s="24"/>
      <c r="AD258" s="26">
        <f t="shared" si="115"/>
        <v>-5000</v>
      </c>
      <c r="AE258" s="26">
        <f t="shared" si="116"/>
        <v>-5000</v>
      </c>
      <c r="AF258" s="26">
        <f t="shared" si="117"/>
        <v>-1000</v>
      </c>
      <c r="AG258" s="26">
        <f t="shared" si="118"/>
        <v>0</v>
      </c>
      <c r="AH258" s="26">
        <f t="shared" si="119"/>
        <v>0</v>
      </c>
      <c r="AI258" s="26">
        <f t="shared" si="120"/>
        <v>0</v>
      </c>
      <c r="AJ258" s="26">
        <f t="shared" si="121"/>
        <v>0</v>
      </c>
      <c r="AK258" s="26">
        <f t="shared" si="122"/>
        <v>0</v>
      </c>
      <c r="AL258" s="26">
        <f t="shared" si="123"/>
        <v>0</v>
      </c>
      <c r="AM258" s="26">
        <f t="shared" si="124"/>
        <v>0</v>
      </c>
    </row>
    <row r="259" spans="1:39" x14ac:dyDescent="0.3">
      <c r="A259" s="5">
        <f t="shared" si="133"/>
        <v>250</v>
      </c>
      <c r="B259">
        <v>306.96116023516652</v>
      </c>
      <c r="C259" s="6">
        <f t="shared" si="109"/>
        <v>249</v>
      </c>
      <c r="D259" s="7">
        <f t="shared" si="125"/>
        <v>-7.7999999999999917E-2</v>
      </c>
      <c r="E259" s="8">
        <f t="shared" si="110"/>
        <v>8524311.2813489176</v>
      </c>
      <c r="F259" s="8">
        <f t="shared" si="126"/>
        <v>8426180.7021260299</v>
      </c>
      <c r="G259" s="8">
        <f t="shared" si="111"/>
        <v>15000</v>
      </c>
      <c r="H259" s="8">
        <f t="shared" si="136"/>
        <v>699667.81081683829</v>
      </c>
      <c r="I259" s="15">
        <f t="shared" si="127"/>
        <v>48.866117096079272</v>
      </c>
      <c r="J259" s="15">
        <f t="shared" si="137"/>
        <v>27499.181641283707</v>
      </c>
      <c r="K259" s="19"/>
      <c r="L259" s="8">
        <f t="shared" si="112"/>
        <v>5000</v>
      </c>
      <c r="M259" s="8">
        <f t="shared" si="138"/>
        <v>1250000</v>
      </c>
      <c r="N259" s="15">
        <f t="shared" si="128"/>
        <v>16.288705698693093</v>
      </c>
      <c r="O259" s="14">
        <f t="shared" si="139"/>
        <v>30154.131541628194</v>
      </c>
      <c r="P259" s="8">
        <f t="shared" si="129"/>
        <v>9256147.2039020211</v>
      </c>
      <c r="Q259" s="13">
        <f t="shared" si="134"/>
        <v>249</v>
      </c>
      <c r="R259" s="10">
        <v>306.96116023516652</v>
      </c>
      <c r="S259" s="12">
        <f t="shared" si="135"/>
        <v>-7.7999999999999917E-2</v>
      </c>
      <c r="T259" s="11">
        <f t="shared" si="130"/>
        <v>8524311.2813489176</v>
      </c>
      <c r="U259" s="11">
        <f t="shared" si="140"/>
        <v>8426180.7021260299</v>
      </c>
      <c r="V259" s="11">
        <f t="shared" si="131"/>
        <v>15000</v>
      </c>
      <c r="W259" s="11">
        <f t="shared" si="132"/>
        <v>699667.81081683829</v>
      </c>
      <c r="X259" s="10">
        <f t="shared" si="113"/>
        <v>48.866117096079272</v>
      </c>
      <c r="Y259" s="10">
        <f t="shared" si="141"/>
        <v>27499.181641283707</v>
      </c>
      <c r="AA259" s="11">
        <f t="shared" si="114"/>
        <v>5000</v>
      </c>
      <c r="AB259" s="11">
        <f t="shared" si="142"/>
        <v>1250000</v>
      </c>
      <c r="AC259" s="24"/>
      <c r="AD259" s="26">
        <f t="shared" si="115"/>
        <v>-5000</v>
      </c>
      <c r="AE259" s="26">
        <f t="shared" si="116"/>
        <v>-5000</v>
      </c>
      <c r="AF259" s="26">
        <f t="shared" si="117"/>
        <v>-15000</v>
      </c>
      <c r="AG259" s="26">
        <f t="shared" si="118"/>
        <v>0</v>
      </c>
      <c r="AH259" s="26">
        <f t="shared" si="119"/>
        <v>0</v>
      </c>
      <c r="AI259" s="26">
        <f t="shared" si="120"/>
        <v>0</v>
      </c>
      <c r="AJ259" s="26">
        <f t="shared" si="121"/>
        <v>0</v>
      </c>
      <c r="AK259" s="26">
        <f t="shared" si="122"/>
        <v>0</v>
      </c>
      <c r="AL259" s="26">
        <f t="shared" si="123"/>
        <v>0</v>
      </c>
      <c r="AM259" s="26">
        <f t="shared" si="124"/>
        <v>0</v>
      </c>
    </row>
    <row r="260" spans="1:39" x14ac:dyDescent="0.3">
      <c r="A260" s="5">
        <f t="shared" si="133"/>
        <v>251</v>
      </c>
      <c r="B260">
        <v>331.825014214215</v>
      </c>
      <c r="C260" s="6">
        <f t="shared" si="109"/>
        <v>250</v>
      </c>
      <c r="D260" s="7">
        <f t="shared" si="125"/>
        <v>8.0999999999999989E-2</v>
      </c>
      <c r="E260" s="8">
        <f t="shared" si="110"/>
        <v>8635927.6723657809</v>
      </c>
      <c r="F260" s="8">
        <f t="shared" si="126"/>
        <v>9124916.3389982376</v>
      </c>
      <c r="G260" s="8">
        <f t="shared" si="111"/>
        <v>1000</v>
      </c>
      <c r="H260" s="8">
        <f t="shared" si="136"/>
        <v>700667.81081683829</v>
      </c>
      <c r="I260" s="15">
        <f t="shared" si="127"/>
        <v>3.0136365770014972</v>
      </c>
      <c r="J260" s="15">
        <f t="shared" si="137"/>
        <v>27502.195277860708</v>
      </c>
      <c r="K260" s="19"/>
      <c r="L260" s="8">
        <f t="shared" si="112"/>
        <v>5000</v>
      </c>
      <c r="M260" s="8">
        <f t="shared" si="138"/>
        <v>1255000</v>
      </c>
      <c r="N260" s="15">
        <f t="shared" si="128"/>
        <v>15.068182885007484</v>
      </c>
      <c r="O260" s="14">
        <f t="shared" si="139"/>
        <v>30169.199724513201</v>
      </c>
      <c r="P260" s="8">
        <f t="shared" si="129"/>
        <v>10010895.127418084</v>
      </c>
      <c r="Q260" s="13">
        <f t="shared" si="134"/>
        <v>250</v>
      </c>
      <c r="R260" s="10">
        <v>331.825014214215</v>
      </c>
      <c r="S260" s="12">
        <f t="shared" si="135"/>
        <v>8.0999999999999989E-2</v>
      </c>
      <c r="T260" s="11">
        <f t="shared" si="130"/>
        <v>8635927.6723657809</v>
      </c>
      <c r="U260" s="11">
        <f t="shared" si="140"/>
        <v>9124916.3389982376</v>
      </c>
      <c r="V260" s="11">
        <f t="shared" si="131"/>
        <v>1000</v>
      </c>
      <c r="W260" s="11">
        <f t="shared" si="132"/>
        <v>700667.81081683829</v>
      </c>
      <c r="X260" s="10">
        <f t="shared" si="113"/>
        <v>3.0136365770014972</v>
      </c>
      <c r="Y260" s="10">
        <f t="shared" si="141"/>
        <v>27502.195277860708</v>
      </c>
      <c r="AA260" s="11">
        <f t="shared" si="114"/>
        <v>5000</v>
      </c>
      <c r="AB260" s="11">
        <f t="shared" si="142"/>
        <v>1255000</v>
      </c>
      <c r="AC260" s="24"/>
      <c r="AD260" s="26">
        <f t="shared" si="115"/>
        <v>-5000</v>
      </c>
      <c r="AE260" s="26">
        <f t="shared" si="116"/>
        <v>-5000</v>
      </c>
      <c r="AF260" s="26">
        <f t="shared" si="117"/>
        <v>-1000</v>
      </c>
      <c r="AG260" s="26">
        <f t="shared" si="118"/>
        <v>0</v>
      </c>
      <c r="AH260" s="26">
        <f t="shared" si="119"/>
        <v>0</v>
      </c>
      <c r="AI260" s="26">
        <f t="shared" si="120"/>
        <v>0</v>
      </c>
      <c r="AJ260" s="26">
        <f t="shared" si="121"/>
        <v>0</v>
      </c>
      <c r="AK260" s="26">
        <f t="shared" si="122"/>
        <v>0</v>
      </c>
      <c r="AL260" s="26">
        <f t="shared" si="123"/>
        <v>0</v>
      </c>
      <c r="AM260" s="26">
        <f t="shared" si="124"/>
        <v>0</v>
      </c>
    </row>
    <row r="261" spans="1:39" x14ac:dyDescent="0.3">
      <c r="A261" s="5">
        <f t="shared" si="133"/>
        <v>252</v>
      </c>
      <c r="B261">
        <v>330.49771415735813</v>
      </c>
      <c r="C261" s="6">
        <f t="shared" si="109"/>
        <v>251</v>
      </c>
      <c r="D261" s="7">
        <f t="shared" si="125"/>
        <v>-4.0000000000000313E-3</v>
      </c>
      <c r="E261" s="8">
        <f t="shared" si="110"/>
        <v>8748939.2682703491</v>
      </c>
      <c r="F261" s="8">
        <f t="shared" si="126"/>
        <v>9089412.6736422442</v>
      </c>
      <c r="G261" s="8">
        <f t="shared" si="111"/>
        <v>1000</v>
      </c>
      <c r="H261" s="8">
        <f t="shared" si="136"/>
        <v>701667.81081683829</v>
      </c>
      <c r="I261" s="15">
        <f t="shared" si="127"/>
        <v>3.0257395351420655</v>
      </c>
      <c r="J261" s="15">
        <f t="shared" si="137"/>
        <v>27505.221017395852</v>
      </c>
      <c r="K261" s="19"/>
      <c r="L261" s="8">
        <f t="shared" si="112"/>
        <v>5000</v>
      </c>
      <c r="M261" s="8">
        <f t="shared" si="138"/>
        <v>1260000</v>
      </c>
      <c r="N261" s="15">
        <f t="shared" si="128"/>
        <v>15.128697675710328</v>
      </c>
      <c r="O261" s="14">
        <f t="shared" si="139"/>
        <v>30184.328422188912</v>
      </c>
      <c r="P261" s="8">
        <f t="shared" si="129"/>
        <v>9975851.5469084121</v>
      </c>
      <c r="Q261" s="13">
        <f t="shared" si="134"/>
        <v>251</v>
      </c>
      <c r="R261" s="10">
        <v>330.49771415735813</v>
      </c>
      <c r="S261" s="12">
        <f t="shared" si="135"/>
        <v>-4.0000000000000313E-3</v>
      </c>
      <c r="T261" s="11">
        <f t="shared" si="130"/>
        <v>8748939.2682703491</v>
      </c>
      <c r="U261" s="11">
        <f t="shared" si="140"/>
        <v>9089412.6736422442</v>
      </c>
      <c r="V261" s="11">
        <f t="shared" si="131"/>
        <v>1000</v>
      </c>
      <c r="W261" s="11">
        <f t="shared" si="132"/>
        <v>701667.81081683829</v>
      </c>
      <c r="X261" s="10">
        <f t="shared" si="113"/>
        <v>3.0257395351420655</v>
      </c>
      <c r="Y261" s="10">
        <f t="shared" si="141"/>
        <v>27505.221017395852</v>
      </c>
      <c r="AA261" s="11">
        <f t="shared" si="114"/>
        <v>5000</v>
      </c>
      <c r="AB261" s="11">
        <f t="shared" si="142"/>
        <v>1260000</v>
      </c>
      <c r="AC261" s="24"/>
      <c r="AD261" s="26">
        <f t="shared" si="115"/>
        <v>-5000</v>
      </c>
      <c r="AE261" s="26">
        <f t="shared" si="116"/>
        <v>-5000</v>
      </c>
      <c r="AF261" s="26">
        <f t="shared" si="117"/>
        <v>-1000</v>
      </c>
      <c r="AG261" s="26">
        <f t="shared" si="118"/>
        <v>0</v>
      </c>
      <c r="AH261" s="26">
        <f t="shared" si="119"/>
        <v>0</v>
      </c>
      <c r="AI261" s="26">
        <f t="shared" si="120"/>
        <v>0</v>
      </c>
      <c r="AJ261" s="26">
        <f t="shared" si="121"/>
        <v>0</v>
      </c>
      <c r="AK261" s="26">
        <f t="shared" si="122"/>
        <v>0</v>
      </c>
      <c r="AL261" s="26">
        <f t="shared" si="123"/>
        <v>0</v>
      </c>
      <c r="AM261" s="26">
        <f t="shared" si="124"/>
        <v>0</v>
      </c>
    </row>
    <row r="262" spans="1:39" x14ac:dyDescent="0.3">
      <c r="A262" s="5">
        <f t="shared" si="133"/>
        <v>253</v>
      </c>
      <c r="B262">
        <v>359.91201071736299</v>
      </c>
      <c r="C262" s="6">
        <f t="shared" si="109"/>
        <v>252</v>
      </c>
      <c r="D262" s="7">
        <f t="shared" si="125"/>
        <v>8.8999999999999954E-2</v>
      </c>
      <c r="E262" s="8">
        <f t="shared" si="110"/>
        <v>8863363.5091237277</v>
      </c>
      <c r="F262" s="8">
        <f t="shared" si="126"/>
        <v>9899459.4015964027</v>
      </c>
      <c r="G262" s="8">
        <f t="shared" si="111"/>
        <v>1000</v>
      </c>
      <c r="H262" s="8">
        <f t="shared" si="136"/>
        <v>702667.81081683829</v>
      </c>
      <c r="I262" s="15">
        <f t="shared" si="127"/>
        <v>2.7784568734086919</v>
      </c>
      <c r="J262" s="15">
        <f t="shared" si="137"/>
        <v>27507.999474269262</v>
      </c>
      <c r="K262" s="19"/>
      <c r="L262" s="8">
        <f t="shared" si="112"/>
        <v>5000</v>
      </c>
      <c r="M262" s="8">
        <f t="shared" si="138"/>
        <v>1265000</v>
      </c>
      <c r="N262" s="15">
        <f t="shared" si="128"/>
        <v>13.892284367043461</v>
      </c>
      <c r="O262" s="14">
        <f t="shared" si="139"/>
        <v>30198.220706555956</v>
      </c>
      <c r="P262" s="8">
        <f t="shared" si="129"/>
        <v>10868702.33458326</v>
      </c>
      <c r="Q262" s="13">
        <f t="shared" si="134"/>
        <v>252</v>
      </c>
      <c r="R262" s="10">
        <v>359.91201071736299</v>
      </c>
      <c r="S262" s="12">
        <f t="shared" si="135"/>
        <v>8.8999999999999954E-2</v>
      </c>
      <c r="T262" s="11">
        <f t="shared" si="130"/>
        <v>8863363.5091237277</v>
      </c>
      <c r="U262" s="11">
        <f t="shared" si="140"/>
        <v>9899459.4015964027</v>
      </c>
      <c r="V262" s="11">
        <f t="shared" si="131"/>
        <v>1000</v>
      </c>
      <c r="W262" s="11">
        <f t="shared" si="132"/>
        <v>702667.81081683829</v>
      </c>
      <c r="X262" s="10">
        <f t="shared" si="113"/>
        <v>2.7784568734086919</v>
      </c>
      <c r="Y262" s="10">
        <f t="shared" si="141"/>
        <v>27507.999474269262</v>
      </c>
      <c r="AA262" s="11">
        <f t="shared" si="114"/>
        <v>5000</v>
      </c>
      <c r="AB262" s="11">
        <f t="shared" si="142"/>
        <v>1265000</v>
      </c>
      <c r="AC262" s="24"/>
      <c r="AD262" s="26">
        <f t="shared" si="115"/>
        <v>-5000</v>
      </c>
      <c r="AE262" s="26">
        <f t="shared" si="116"/>
        <v>-5000</v>
      </c>
      <c r="AF262" s="26">
        <f t="shared" si="117"/>
        <v>-1000</v>
      </c>
      <c r="AG262" s="26">
        <f t="shared" si="118"/>
        <v>0</v>
      </c>
      <c r="AH262" s="26">
        <f t="shared" si="119"/>
        <v>0</v>
      </c>
      <c r="AI262" s="26">
        <f t="shared" si="120"/>
        <v>0</v>
      </c>
      <c r="AJ262" s="26">
        <f t="shared" si="121"/>
        <v>0</v>
      </c>
      <c r="AK262" s="26">
        <f t="shared" si="122"/>
        <v>0</v>
      </c>
      <c r="AL262" s="26">
        <f t="shared" si="123"/>
        <v>0</v>
      </c>
      <c r="AM262" s="26">
        <f t="shared" si="124"/>
        <v>0</v>
      </c>
    </row>
    <row r="263" spans="1:39" x14ac:dyDescent="0.3">
      <c r="A263" s="5">
        <f t="shared" si="133"/>
        <v>254</v>
      </c>
      <c r="B263">
        <v>354.51333055660251</v>
      </c>
      <c r="C263" s="6">
        <f t="shared" si="109"/>
        <v>253</v>
      </c>
      <c r="D263" s="7">
        <f t="shared" si="125"/>
        <v>-1.5000000000000091E-2</v>
      </c>
      <c r="E263" s="8">
        <f t="shared" si="110"/>
        <v>8979218.052987773</v>
      </c>
      <c r="F263" s="8">
        <f t="shared" si="126"/>
        <v>9751952.5105724558</v>
      </c>
      <c r="G263" s="8">
        <f t="shared" si="111"/>
        <v>1000</v>
      </c>
      <c r="H263" s="8">
        <f t="shared" si="136"/>
        <v>703667.81081683829</v>
      </c>
      <c r="I263" s="15">
        <f t="shared" si="127"/>
        <v>2.8207683993996877</v>
      </c>
      <c r="J263" s="15">
        <f t="shared" si="137"/>
        <v>27510.820242668662</v>
      </c>
      <c r="K263" s="19"/>
      <c r="L263" s="8">
        <f t="shared" si="112"/>
        <v>5000</v>
      </c>
      <c r="M263" s="8">
        <f t="shared" si="138"/>
        <v>1270000</v>
      </c>
      <c r="N263" s="15">
        <f t="shared" si="128"/>
        <v>14.103841996998437</v>
      </c>
      <c r="O263" s="14">
        <f t="shared" si="139"/>
        <v>30212.324548552955</v>
      </c>
      <c r="P263" s="8">
        <f t="shared" si="129"/>
        <v>10710671.799564511</v>
      </c>
      <c r="Q263" s="13">
        <f t="shared" si="134"/>
        <v>253</v>
      </c>
      <c r="R263" s="10">
        <v>354.51333055660251</v>
      </c>
      <c r="S263" s="12">
        <f t="shared" si="135"/>
        <v>-1.5000000000000091E-2</v>
      </c>
      <c r="T263" s="11">
        <f t="shared" si="130"/>
        <v>8979218.052987773</v>
      </c>
      <c r="U263" s="11">
        <f t="shared" si="140"/>
        <v>9751952.5105724558</v>
      </c>
      <c r="V263" s="11">
        <f t="shared" si="131"/>
        <v>1000</v>
      </c>
      <c r="W263" s="11">
        <f t="shared" si="132"/>
        <v>703667.81081683829</v>
      </c>
      <c r="X263" s="10">
        <f t="shared" si="113"/>
        <v>2.8207683993996877</v>
      </c>
      <c r="Y263" s="10">
        <f t="shared" si="141"/>
        <v>27510.820242668662</v>
      </c>
      <c r="AA263" s="11">
        <f t="shared" si="114"/>
        <v>5000</v>
      </c>
      <c r="AB263" s="11">
        <f t="shared" si="142"/>
        <v>1270000</v>
      </c>
      <c r="AC263" s="24"/>
      <c r="AD263" s="26">
        <f t="shared" si="115"/>
        <v>-5000</v>
      </c>
      <c r="AE263" s="26">
        <f t="shared" si="116"/>
        <v>-5000</v>
      </c>
      <c r="AF263" s="26">
        <f t="shared" si="117"/>
        <v>-1000</v>
      </c>
      <c r="AG263" s="26">
        <f t="shared" si="118"/>
        <v>0</v>
      </c>
      <c r="AH263" s="26">
        <f t="shared" si="119"/>
        <v>0</v>
      </c>
      <c r="AI263" s="26">
        <f t="shared" si="120"/>
        <v>0</v>
      </c>
      <c r="AJ263" s="26">
        <f t="shared" si="121"/>
        <v>0</v>
      </c>
      <c r="AK263" s="26">
        <f t="shared" si="122"/>
        <v>0</v>
      </c>
      <c r="AL263" s="26">
        <f t="shared" si="123"/>
        <v>0</v>
      </c>
      <c r="AM263" s="26">
        <f t="shared" si="124"/>
        <v>0</v>
      </c>
    </row>
    <row r="264" spans="1:39" x14ac:dyDescent="0.3">
      <c r="A264" s="5">
        <f t="shared" si="133"/>
        <v>255</v>
      </c>
      <c r="B264">
        <v>301.33633097311213</v>
      </c>
      <c r="C264" s="6">
        <f t="shared" si="109"/>
        <v>254</v>
      </c>
      <c r="D264" s="7">
        <f t="shared" si="125"/>
        <v>-0.15000000000000002</v>
      </c>
      <c r="E264" s="8">
        <f t="shared" si="110"/>
        <v>9096520.7786501236</v>
      </c>
      <c r="F264" s="8">
        <f t="shared" si="126"/>
        <v>8290009.6339865876</v>
      </c>
      <c r="G264" s="8">
        <f t="shared" si="111"/>
        <v>15000</v>
      </c>
      <c r="H264" s="8">
        <f t="shared" si="136"/>
        <v>718667.81081683829</v>
      </c>
      <c r="I264" s="15">
        <f t="shared" si="127"/>
        <v>49.778265871759196</v>
      </c>
      <c r="J264" s="15">
        <f t="shared" si="137"/>
        <v>27560.598508540421</v>
      </c>
      <c r="K264" s="19"/>
      <c r="L264" s="8">
        <f t="shared" si="112"/>
        <v>5000</v>
      </c>
      <c r="M264" s="8">
        <f t="shared" si="138"/>
        <v>1275000</v>
      </c>
      <c r="N264" s="15">
        <f t="shared" si="128"/>
        <v>16.592755290586396</v>
      </c>
      <c r="O264" s="14">
        <f t="shared" si="139"/>
        <v>30228.91730384354</v>
      </c>
      <c r="P264" s="8">
        <f t="shared" si="129"/>
        <v>9109071.029629834</v>
      </c>
      <c r="Q264" s="13">
        <f t="shared" si="134"/>
        <v>254</v>
      </c>
      <c r="R264" s="10">
        <v>301.33633097311213</v>
      </c>
      <c r="S264" s="12">
        <f t="shared" si="135"/>
        <v>-0.15000000000000002</v>
      </c>
      <c r="T264" s="11">
        <f t="shared" si="130"/>
        <v>9096520.7786501236</v>
      </c>
      <c r="U264" s="11">
        <f t="shared" si="140"/>
        <v>8290009.6339865876</v>
      </c>
      <c r="V264" s="11">
        <f t="shared" si="131"/>
        <v>15000</v>
      </c>
      <c r="W264" s="11">
        <f t="shared" si="132"/>
        <v>718667.81081683829</v>
      </c>
      <c r="X264" s="10">
        <f t="shared" si="113"/>
        <v>49.778265871759196</v>
      </c>
      <c r="Y264" s="10">
        <f t="shared" si="141"/>
        <v>27560.598508540421</v>
      </c>
      <c r="AA264" s="11">
        <f t="shared" si="114"/>
        <v>5000</v>
      </c>
      <c r="AB264" s="11">
        <f t="shared" si="142"/>
        <v>1275000</v>
      </c>
      <c r="AC264" s="24"/>
      <c r="AD264" s="26">
        <f t="shared" si="115"/>
        <v>-5000</v>
      </c>
      <c r="AE264" s="26">
        <f t="shared" si="116"/>
        <v>-5000</v>
      </c>
      <c r="AF264" s="26">
        <f t="shared" si="117"/>
        <v>-15000</v>
      </c>
      <c r="AG264" s="26">
        <f t="shared" si="118"/>
        <v>0</v>
      </c>
      <c r="AH264" s="26">
        <f t="shared" si="119"/>
        <v>0</v>
      </c>
      <c r="AI264" s="26">
        <f t="shared" si="120"/>
        <v>0</v>
      </c>
      <c r="AJ264" s="26">
        <f t="shared" si="121"/>
        <v>0</v>
      </c>
      <c r="AK264" s="26">
        <f t="shared" si="122"/>
        <v>0</v>
      </c>
      <c r="AL264" s="26">
        <f t="shared" si="123"/>
        <v>0</v>
      </c>
      <c r="AM264" s="26">
        <f t="shared" si="124"/>
        <v>0</v>
      </c>
    </row>
    <row r="265" spans="1:39" x14ac:dyDescent="0.3">
      <c r="A265" s="5">
        <f t="shared" si="133"/>
        <v>256</v>
      </c>
      <c r="B265">
        <v>295.30960435364989</v>
      </c>
      <c r="C265" s="6">
        <f t="shared" si="109"/>
        <v>255</v>
      </c>
      <c r="D265" s="7">
        <f t="shared" si="125"/>
        <v>-1.9999999999999987E-2</v>
      </c>
      <c r="E265" s="8">
        <f t="shared" si="110"/>
        <v>9215289.7883832492</v>
      </c>
      <c r="F265" s="8">
        <f t="shared" si="126"/>
        <v>8138909.4413068555</v>
      </c>
      <c r="G265" s="8">
        <f t="shared" si="111"/>
        <v>15000</v>
      </c>
      <c r="H265" s="8">
        <f t="shared" si="136"/>
        <v>733667.81081683829</v>
      </c>
      <c r="I265" s="15">
        <f t="shared" si="127"/>
        <v>50.794148848733869</v>
      </c>
      <c r="J265" s="15">
        <f t="shared" si="137"/>
        <v>27611.392657389155</v>
      </c>
      <c r="K265" s="19"/>
      <c r="L265" s="8">
        <f t="shared" si="112"/>
        <v>5000</v>
      </c>
      <c r="M265" s="8">
        <f t="shared" si="138"/>
        <v>1280000</v>
      </c>
      <c r="N265" s="15">
        <f t="shared" si="128"/>
        <v>16.931382949577955</v>
      </c>
      <c r="O265" s="14">
        <f t="shared" si="139"/>
        <v>30245.848686793117</v>
      </c>
      <c r="P265" s="8">
        <f t="shared" si="129"/>
        <v>8931889.6090372372</v>
      </c>
      <c r="Q265" s="13">
        <f t="shared" si="134"/>
        <v>255</v>
      </c>
      <c r="R265" s="10">
        <v>295.30960435364989</v>
      </c>
      <c r="S265" s="12">
        <f t="shared" si="135"/>
        <v>-1.9999999999999987E-2</v>
      </c>
      <c r="T265" s="11">
        <f t="shared" si="130"/>
        <v>9215289.7883832492</v>
      </c>
      <c r="U265" s="11">
        <f t="shared" si="140"/>
        <v>8138909.4413068555</v>
      </c>
      <c r="V265" s="11">
        <f t="shared" si="131"/>
        <v>15000</v>
      </c>
      <c r="W265" s="11">
        <f t="shared" si="132"/>
        <v>733667.81081683829</v>
      </c>
      <c r="X265" s="10">
        <f t="shared" si="113"/>
        <v>50.794148848733869</v>
      </c>
      <c r="Y265" s="10">
        <f t="shared" si="141"/>
        <v>27611.392657389155</v>
      </c>
      <c r="AA265" s="11">
        <f t="shared" si="114"/>
        <v>5000</v>
      </c>
      <c r="AB265" s="11">
        <f t="shared" si="142"/>
        <v>1280000</v>
      </c>
      <c r="AC265" s="24"/>
      <c r="AD265" s="26">
        <f t="shared" si="115"/>
        <v>-5000</v>
      </c>
      <c r="AE265" s="26">
        <f t="shared" si="116"/>
        <v>-5000</v>
      </c>
      <c r="AF265" s="26">
        <f t="shared" si="117"/>
        <v>-15000</v>
      </c>
      <c r="AG265" s="26">
        <f t="shared" si="118"/>
        <v>0</v>
      </c>
      <c r="AH265" s="26">
        <f t="shared" si="119"/>
        <v>0</v>
      </c>
      <c r="AI265" s="26">
        <f t="shared" si="120"/>
        <v>0</v>
      </c>
      <c r="AJ265" s="26">
        <f t="shared" si="121"/>
        <v>0</v>
      </c>
      <c r="AK265" s="26">
        <f t="shared" si="122"/>
        <v>0</v>
      </c>
      <c r="AL265" s="26">
        <f t="shared" si="123"/>
        <v>0</v>
      </c>
      <c r="AM265" s="26">
        <f t="shared" si="124"/>
        <v>0</v>
      </c>
    </row>
    <row r="266" spans="1:39" x14ac:dyDescent="0.3">
      <c r="A266" s="5">
        <f t="shared" si="133"/>
        <v>257</v>
      </c>
      <c r="B266">
        <v>306.53136931908858</v>
      </c>
      <c r="C266" s="6">
        <f t="shared" ref="C266:C329" si="143">IF(AND(A266&gt;=startm,A266&lt;=endm),A266-startm,"NA")</f>
        <v>256</v>
      </c>
      <c r="D266" s="7">
        <f t="shared" si="125"/>
        <v>3.7999999999999999E-2</v>
      </c>
      <c r="E266" s="8">
        <f t="shared" ref="E266:E329" si="144">IF(C266="NA","NA",IF(C266=0,typical,(1+return/12)*typical*((1+return/12)^C266-1)/(return/12)))</f>
        <v>9335543.4107380398</v>
      </c>
      <c r="F266" s="8">
        <f t="shared" si="126"/>
        <v>8463758.0000765156</v>
      </c>
      <c r="G266" s="8">
        <f t="shared" ref="G266:G329" si="145">IF(C266="NA","NA",IF(C266=0,typical,IF((F266-E266)&gt;0,IF(typical-(F266-E266)&lt;min,min,typical-(F266-E266)),IF((F266-E266)&lt;0,IF(typical-(F266-E266)&gt;max,max,typical-(F266-E266)),IF((E266-F266)=0,min,)))))</f>
        <v>15000</v>
      </c>
      <c r="H266" s="8">
        <f t="shared" si="136"/>
        <v>748667.81081683829</v>
      </c>
      <c r="I266" s="15">
        <f t="shared" si="127"/>
        <v>48.93463280224843</v>
      </c>
      <c r="J266" s="15">
        <f t="shared" si="137"/>
        <v>27660.327290191402</v>
      </c>
      <c r="K266" s="19"/>
      <c r="L266" s="8">
        <f t="shared" ref="L266:L329" si="146">IF(C266="NA","NA",typical)</f>
        <v>5000</v>
      </c>
      <c r="M266" s="8">
        <f t="shared" si="138"/>
        <v>1285000</v>
      </c>
      <c r="N266" s="15">
        <f t="shared" si="128"/>
        <v>16.311544267416142</v>
      </c>
      <c r="O266" s="14">
        <f t="shared" si="139"/>
        <v>30262.160231060534</v>
      </c>
      <c r="P266" s="8">
        <f t="shared" si="129"/>
        <v>9276301.4141806513</v>
      </c>
      <c r="Q266" s="13">
        <f t="shared" si="134"/>
        <v>256</v>
      </c>
      <c r="R266" s="10">
        <v>306.53136931908858</v>
      </c>
      <c r="S266" s="12">
        <f t="shared" si="135"/>
        <v>3.7999999999999999E-2</v>
      </c>
      <c r="T266" s="11">
        <f t="shared" si="130"/>
        <v>9335543.4107380398</v>
      </c>
      <c r="U266" s="11">
        <f t="shared" si="140"/>
        <v>8463758.0000765156</v>
      </c>
      <c r="V266" s="11">
        <f t="shared" si="131"/>
        <v>15000</v>
      </c>
      <c r="W266" s="11">
        <f t="shared" si="132"/>
        <v>748667.81081683829</v>
      </c>
      <c r="X266" s="10">
        <f t="shared" ref="X266:X329" si="147">V266/R266</f>
        <v>48.93463280224843</v>
      </c>
      <c r="Y266" s="10">
        <f t="shared" si="141"/>
        <v>27660.327290191402</v>
      </c>
      <c r="AA266" s="11">
        <f t="shared" ref="AA266:AA329" si="148">typical</f>
        <v>5000</v>
      </c>
      <c r="AB266" s="11">
        <f t="shared" si="142"/>
        <v>1285000</v>
      </c>
      <c r="AC266" s="24"/>
      <c r="AD266" s="26">
        <f t="shared" ref="AD266:AD329" si="149">IF(A266=endm,E266,IF(C266="NA","NA",-typical))</f>
        <v>-5000</v>
      </c>
      <c r="AE266" s="26">
        <f t="shared" ref="AE266:AE329" si="150">IF(A266=endm,P266,IF(C266="NA","NA",-typical))</f>
        <v>-5000</v>
      </c>
      <c r="AF266" s="26">
        <f t="shared" ref="AF266:AF329" si="151">IF(A266=endm,F266,IF(C266="NA","NA",-G266))</f>
        <v>-15000</v>
      </c>
      <c r="AG266" s="26">
        <f t="shared" ref="AG266:AG329" si="152">IF(A266=endm,O266,0)</f>
        <v>0</v>
      </c>
      <c r="AH266" s="26">
        <f t="shared" ref="AH266:AH329" si="153">IF(A266=endm,J266,0)</f>
        <v>0</v>
      </c>
      <c r="AI266" s="26">
        <f t="shared" ref="AI266:AI329" si="154">IF(A266=endm,E266,0)</f>
        <v>0</v>
      </c>
      <c r="AJ266" s="26">
        <f t="shared" ref="AJ266:AJ329" si="155">IF(A266=endm,P266,0)</f>
        <v>0</v>
      </c>
      <c r="AK266" s="26">
        <f t="shared" ref="AK266:AK329" si="156">IF(A266=endm,F266,0)</f>
        <v>0</v>
      </c>
      <c r="AL266" s="26">
        <f t="shared" ref="AL266:AL329" si="157">IF(A266=endm,M266,0)</f>
        <v>0</v>
      </c>
      <c r="AM266" s="26">
        <f t="shared" ref="AM266:AM329" si="158">IF(A266=endm,H266,0)</f>
        <v>0</v>
      </c>
    </row>
    <row r="267" spans="1:39" x14ac:dyDescent="0.3">
      <c r="A267" s="5">
        <f t="shared" si="133"/>
        <v>258</v>
      </c>
      <c r="B267">
        <v>290.89826948381506</v>
      </c>
      <c r="C267" s="6">
        <f t="shared" si="143"/>
        <v>257</v>
      </c>
      <c r="D267" s="7">
        <f t="shared" ref="D267:D330" si="159">IF(C267="NA","NA",IF(C267=0,0,(B267-B266)/B266))</f>
        <v>-5.1000000000000031E-2</v>
      </c>
      <c r="E267" s="8">
        <f t="shared" si="144"/>
        <v>9457300.2033722661</v>
      </c>
      <c r="F267" s="8">
        <f t="shared" ref="F267:F330" si="160">IF(C267="NA","NA",IF(C267=0,typical,(F266+IF(V266=typical,0,V266))*(1+D267)))</f>
        <v>8046341.3420726126</v>
      </c>
      <c r="G267" s="8">
        <f t="shared" si="145"/>
        <v>15000</v>
      </c>
      <c r="H267" s="8">
        <f t="shared" si="136"/>
        <v>763667.81081683829</v>
      </c>
      <c r="I267" s="15">
        <f t="shared" ref="I267:I330" si="161">IF(C267="NA","NA",G267/B267)</f>
        <v>51.564418126710677</v>
      </c>
      <c r="J267" s="15">
        <f t="shared" si="137"/>
        <v>27711.891708318111</v>
      </c>
      <c r="K267" s="19"/>
      <c r="L267" s="8">
        <f t="shared" si="146"/>
        <v>5000</v>
      </c>
      <c r="M267" s="8">
        <f t="shared" si="138"/>
        <v>1290000</v>
      </c>
      <c r="N267" s="15">
        <f t="shared" ref="N267:N330" si="162">IF(C267="NA","NA",L267/B267)</f>
        <v>17.188139375570223</v>
      </c>
      <c r="O267" s="14">
        <f t="shared" si="139"/>
        <v>30279.348370436102</v>
      </c>
      <c r="P267" s="8">
        <f t="shared" ref="P267:P330" si="163">IF(C267="NA","NA",O267*B267)</f>
        <v>8808210.0420574378</v>
      </c>
      <c r="Q267" s="13">
        <f t="shared" si="134"/>
        <v>257</v>
      </c>
      <c r="R267" s="10">
        <v>290.89826948381506</v>
      </c>
      <c r="S267" s="12">
        <f t="shared" si="135"/>
        <v>-5.1000000000000031E-2</v>
      </c>
      <c r="T267" s="11">
        <f t="shared" ref="T267:T330" si="164">(1+return/12)*typical*((1+return/12)^Q267-1)/(return/12)</f>
        <v>9457300.2033722661</v>
      </c>
      <c r="U267" s="11">
        <f t="shared" si="140"/>
        <v>8046341.3420726126</v>
      </c>
      <c r="V267" s="11">
        <f t="shared" ref="V267:V330" si="165">IF((U267-T267)&gt;0,IF(typical-(U267-T267)&lt;min,min,typical-(U267-T267)),IF((U267-T267)&lt;0,IF(typical-(U267-T267)&gt;max,max,typical-(U267-T267)),IF((T267-U267)=0,min,)))</f>
        <v>15000</v>
      </c>
      <c r="W267" s="11">
        <f t="shared" ref="W267:W330" si="166">W266+V267</f>
        <v>763667.81081683829</v>
      </c>
      <c r="X267" s="10">
        <f t="shared" si="147"/>
        <v>51.564418126710677</v>
      </c>
      <c r="Y267" s="10">
        <f t="shared" si="141"/>
        <v>27711.891708318111</v>
      </c>
      <c r="AA267" s="11">
        <f t="shared" si="148"/>
        <v>5000</v>
      </c>
      <c r="AB267" s="11">
        <f t="shared" si="142"/>
        <v>1290000</v>
      </c>
      <c r="AC267" s="24"/>
      <c r="AD267" s="26">
        <f t="shared" si="149"/>
        <v>-5000</v>
      </c>
      <c r="AE267" s="26">
        <f t="shared" si="150"/>
        <v>-5000</v>
      </c>
      <c r="AF267" s="26">
        <f t="shared" si="151"/>
        <v>-15000</v>
      </c>
      <c r="AG267" s="26">
        <f t="shared" si="152"/>
        <v>0</v>
      </c>
      <c r="AH267" s="26">
        <f t="shared" si="153"/>
        <v>0</v>
      </c>
      <c r="AI267" s="26">
        <f t="shared" si="154"/>
        <v>0</v>
      </c>
      <c r="AJ267" s="26">
        <f t="shared" si="155"/>
        <v>0</v>
      </c>
      <c r="AK267" s="26">
        <f t="shared" si="156"/>
        <v>0</v>
      </c>
      <c r="AL267" s="26">
        <f t="shared" si="157"/>
        <v>0</v>
      </c>
      <c r="AM267" s="26">
        <f t="shared" si="158"/>
        <v>0</v>
      </c>
    </row>
    <row r="268" spans="1:39" x14ac:dyDescent="0.3">
      <c r="A268" s="5">
        <f t="shared" ref="A268:A331" si="167">A267+1</f>
        <v>259</v>
      </c>
      <c r="B268">
        <v>281.58952486033297</v>
      </c>
      <c r="C268" s="6">
        <f t="shared" si="143"/>
        <v>258</v>
      </c>
      <c r="D268" s="7">
        <f t="shared" si="159"/>
        <v>-3.2000000000000008E-2</v>
      </c>
      <c r="E268" s="8">
        <f t="shared" si="144"/>
        <v>9580578.9559144191</v>
      </c>
      <c r="F268" s="8">
        <f t="shared" si="160"/>
        <v>7803378.419126289</v>
      </c>
      <c r="G268" s="8">
        <f t="shared" si="145"/>
        <v>15000</v>
      </c>
      <c r="H268" s="8">
        <f t="shared" si="136"/>
        <v>778667.81081683829</v>
      </c>
      <c r="I268" s="15">
        <f t="shared" si="161"/>
        <v>53.269026990403589</v>
      </c>
      <c r="J268" s="15">
        <f t="shared" si="137"/>
        <v>27765.160735308516</v>
      </c>
      <c r="K268" s="19"/>
      <c r="L268" s="8">
        <f t="shared" si="146"/>
        <v>5000</v>
      </c>
      <c r="M268" s="8">
        <f t="shared" si="138"/>
        <v>1295000</v>
      </c>
      <c r="N268" s="15">
        <f t="shared" si="162"/>
        <v>17.75634233013453</v>
      </c>
      <c r="O268" s="14">
        <f t="shared" si="139"/>
        <v>30297.104712766239</v>
      </c>
      <c r="P268" s="8">
        <f t="shared" si="163"/>
        <v>8531347.3207115997</v>
      </c>
      <c r="Q268" s="13">
        <f t="shared" ref="Q268:Q331" si="168">Q267+1</f>
        <v>258</v>
      </c>
      <c r="R268" s="10">
        <v>281.58952486033297</v>
      </c>
      <c r="S268" s="12">
        <f t="shared" si="135"/>
        <v>-3.2000000000000008E-2</v>
      </c>
      <c r="T268" s="11">
        <f t="shared" si="164"/>
        <v>9580578.9559144191</v>
      </c>
      <c r="U268" s="11">
        <f t="shared" si="140"/>
        <v>7803378.419126289</v>
      </c>
      <c r="V268" s="11">
        <f t="shared" si="165"/>
        <v>15000</v>
      </c>
      <c r="W268" s="11">
        <f t="shared" si="166"/>
        <v>778667.81081683829</v>
      </c>
      <c r="X268" s="10">
        <f t="shared" si="147"/>
        <v>53.269026990403589</v>
      </c>
      <c r="Y268" s="10">
        <f t="shared" si="141"/>
        <v>27765.160735308516</v>
      </c>
      <c r="AA268" s="11">
        <f t="shared" si="148"/>
        <v>5000</v>
      </c>
      <c r="AB268" s="11">
        <f t="shared" si="142"/>
        <v>1295000</v>
      </c>
      <c r="AC268" s="24"/>
      <c r="AD268" s="26">
        <f t="shared" si="149"/>
        <v>-5000</v>
      </c>
      <c r="AE268" s="26">
        <f t="shared" si="150"/>
        <v>-5000</v>
      </c>
      <c r="AF268" s="26">
        <f t="shared" si="151"/>
        <v>-15000</v>
      </c>
      <c r="AG268" s="26">
        <f t="shared" si="152"/>
        <v>0</v>
      </c>
      <c r="AH268" s="26">
        <f t="shared" si="153"/>
        <v>0</v>
      </c>
      <c r="AI268" s="26">
        <f t="shared" si="154"/>
        <v>0</v>
      </c>
      <c r="AJ268" s="26">
        <f t="shared" si="155"/>
        <v>0</v>
      </c>
      <c r="AK268" s="26">
        <f t="shared" si="156"/>
        <v>0</v>
      </c>
      <c r="AL268" s="26">
        <f t="shared" si="157"/>
        <v>0</v>
      </c>
      <c r="AM268" s="26">
        <f t="shared" si="158"/>
        <v>0</v>
      </c>
    </row>
    <row r="269" spans="1:39" x14ac:dyDescent="0.3">
      <c r="A269" s="5">
        <f t="shared" si="167"/>
        <v>260</v>
      </c>
      <c r="B269">
        <v>276.52091341284699</v>
      </c>
      <c r="C269" s="6">
        <f t="shared" si="143"/>
        <v>259</v>
      </c>
      <c r="D269" s="7">
        <f t="shared" si="159"/>
        <v>-1.7999999999999943E-2</v>
      </c>
      <c r="E269" s="8">
        <f t="shared" si="144"/>
        <v>9705398.6928633489</v>
      </c>
      <c r="F269" s="8">
        <f t="shared" si="160"/>
        <v>7677647.6075820168</v>
      </c>
      <c r="G269" s="8">
        <f t="shared" si="145"/>
        <v>15000</v>
      </c>
      <c r="H269" s="8">
        <f t="shared" si="136"/>
        <v>793667.81081683829</v>
      </c>
      <c r="I269" s="15">
        <f t="shared" si="161"/>
        <v>54.245445000410989</v>
      </c>
      <c r="J269" s="15">
        <f t="shared" si="137"/>
        <v>27819.406180308928</v>
      </c>
      <c r="K269" s="19"/>
      <c r="L269" s="8">
        <f t="shared" si="146"/>
        <v>5000</v>
      </c>
      <c r="M269" s="8">
        <f t="shared" si="138"/>
        <v>1300000</v>
      </c>
      <c r="N269" s="15">
        <f t="shared" si="162"/>
        <v>18.081815000136995</v>
      </c>
      <c r="O269" s="14">
        <f t="shared" si="139"/>
        <v>30315.186527766375</v>
      </c>
      <c r="P269" s="8">
        <f t="shared" si="163"/>
        <v>8382783.0689387918</v>
      </c>
      <c r="Q269" s="13">
        <f t="shared" si="168"/>
        <v>259</v>
      </c>
      <c r="R269" s="10">
        <v>276.52091341284699</v>
      </c>
      <c r="S269" s="12">
        <f t="shared" si="135"/>
        <v>-1.7999999999999943E-2</v>
      </c>
      <c r="T269" s="11">
        <f t="shared" si="164"/>
        <v>9705398.6928633489</v>
      </c>
      <c r="U269" s="11">
        <f t="shared" si="140"/>
        <v>7677647.6075820168</v>
      </c>
      <c r="V269" s="11">
        <f t="shared" si="165"/>
        <v>15000</v>
      </c>
      <c r="W269" s="11">
        <f t="shared" si="166"/>
        <v>793667.81081683829</v>
      </c>
      <c r="X269" s="10">
        <f t="shared" si="147"/>
        <v>54.245445000410989</v>
      </c>
      <c r="Y269" s="10">
        <f t="shared" si="141"/>
        <v>27819.406180308928</v>
      </c>
      <c r="AA269" s="11">
        <f t="shared" si="148"/>
        <v>5000</v>
      </c>
      <c r="AB269" s="11">
        <f t="shared" si="142"/>
        <v>1300000</v>
      </c>
      <c r="AC269" s="24"/>
      <c r="AD269" s="26">
        <f t="shared" si="149"/>
        <v>-5000</v>
      </c>
      <c r="AE269" s="26">
        <f t="shared" si="150"/>
        <v>-5000</v>
      </c>
      <c r="AF269" s="26">
        <f t="shared" si="151"/>
        <v>-15000</v>
      </c>
      <c r="AG269" s="26">
        <f t="shared" si="152"/>
        <v>0</v>
      </c>
      <c r="AH269" s="26">
        <f t="shared" si="153"/>
        <v>0</v>
      </c>
      <c r="AI269" s="26">
        <f t="shared" si="154"/>
        <v>0</v>
      </c>
      <c r="AJ269" s="26">
        <f t="shared" si="155"/>
        <v>0</v>
      </c>
      <c r="AK269" s="26">
        <f t="shared" si="156"/>
        <v>0</v>
      </c>
      <c r="AL269" s="26">
        <f t="shared" si="157"/>
        <v>0</v>
      </c>
      <c r="AM269" s="26">
        <f t="shared" si="158"/>
        <v>0</v>
      </c>
    </row>
    <row r="270" spans="1:39" x14ac:dyDescent="0.3">
      <c r="A270" s="5">
        <f t="shared" si="167"/>
        <v>261</v>
      </c>
      <c r="B270">
        <v>239.74363192893833</v>
      </c>
      <c r="C270" s="6">
        <f t="shared" si="143"/>
        <v>260</v>
      </c>
      <c r="D270" s="7">
        <f t="shared" si="159"/>
        <v>-0.13300000000000006</v>
      </c>
      <c r="E270" s="8">
        <f t="shared" si="144"/>
        <v>9831778.6765241418</v>
      </c>
      <c r="F270" s="8">
        <f t="shared" si="160"/>
        <v>6669525.4757736083</v>
      </c>
      <c r="G270" s="8">
        <f t="shared" si="145"/>
        <v>15000</v>
      </c>
      <c r="H270" s="8">
        <f t="shared" si="136"/>
        <v>808667.81081683829</v>
      </c>
      <c r="I270" s="15">
        <f t="shared" si="161"/>
        <v>62.566833910508635</v>
      </c>
      <c r="J270" s="15">
        <f t="shared" si="137"/>
        <v>27881.973014219435</v>
      </c>
      <c r="K270" s="19"/>
      <c r="L270" s="8">
        <f t="shared" si="146"/>
        <v>5000</v>
      </c>
      <c r="M270" s="8">
        <f t="shared" si="138"/>
        <v>1305000</v>
      </c>
      <c r="N270" s="15">
        <f t="shared" si="162"/>
        <v>20.855611303502879</v>
      </c>
      <c r="O270" s="14">
        <f t="shared" si="139"/>
        <v>30336.042139069876</v>
      </c>
      <c r="P270" s="8">
        <f t="shared" si="163"/>
        <v>7272872.9207699308</v>
      </c>
      <c r="Q270" s="13">
        <f t="shared" si="168"/>
        <v>260</v>
      </c>
      <c r="R270" s="10">
        <v>239.74363192893833</v>
      </c>
      <c r="S270" s="12">
        <f t="shared" ref="S270:S333" si="169">(R270-R269)/R269</f>
        <v>-0.13300000000000006</v>
      </c>
      <c r="T270" s="11">
        <f t="shared" si="164"/>
        <v>9831778.6765241418</v>
      </c>
      <c r="U270" s="11">
        <f t="shared" si="140"/>
        <v>6669525.4757736083</v>
      </c>
      <c r="V270" s="11">
        <f t="shared" si="165"/>
        <v>15000</v>
      </c>
      <c r="W270" s="11">
        <f t="shared" si="166"/>
        <v>808667.81081683829</v>
      </c>
      <c r="X270" s="10">
        <f t="shared" si="147"/>
        <v>62.566833910508635</v>
      </c>
      <c r="Y270" s="10">
        <f t="shared" si="141"/>
        <v>27881.973014219435</v>
      </c>
      <c r="AA270" s="11">
        <f t="shared" si="148"/>
        <v>5000</v>
      </c>
      <c r="AB270" s="11">
        <f t="shared" si="142"/>
        <v>1305000</v>
      </c>
      <c r="AC270" s="24"/>
      <c r="AD270" s="26">
        <f t="shared" si="149"/>
        <v>-5000</v>
      </c>
      <c r="AE270" s="26">
        <f t="shared" si="150"/>
        <v>-5000</v>
      </c>
      <c r="AF270" s="26">
        <f t="shared" si="151"/>
        <v>-15000</v>
      </c>
      <c r="AG270" s="26">
        <f t="shared" si="152"/>
        <v>0</v>
      </c>
      <c r="AH270" s="26">
        <f t="shared" si="153"/>
        <v>0</v>
      </c>
      <c r="AI270" s="26">
        <f t="shared" si="154"/>
        <v>0</v>
      </c>
      <c r="AJ270" s="26">
        <f t="shared" si="155"/>
        <v>0</v>
      </c>
      <c r="AK270" s="26">
        <f t="shared" si="156"/>
        <v>0</v>
      </c>
      <c r="AL270" s="26">
        <f t="shared" si="157"/>
        <v>0</v>
      </c>
      <c r="AM270" s="26">
        <f t="shared" si="158"/>
        <v>0</v>
      </c>
    </row>
    <row r="271" spans="1:39" x14ac:dyDescent="0.3">
      <c r="A271" s="5">
        <f t="shared" si="167"/>
        <v>262</v>
      </c>
      <c r="B271">
        <v>255.08722437239038</v>
      </c>
      <c r="C271" s="6">
        <f t="shared" si="143"/>
        <v>261</v>
      </c>
      <c r="D271" s="7">
        <f t="shared" si="159"/>
        <v>6.4000000000000001E-2</v>
      </c>
      <c r="E271" s="8">
        <f t="shared" si="144"/>
        <v>9959738.409980692</v>
      </c>
      <c r="F271" s="8">
        <f t="shared" si="160"/>
        <v>7112335.1062231194</v>
      </c>
      <c r="G271" s="8">
        <f t="shared" si="145"/>
        <v>15000</v>
      </c>
      <c r="H271" s="8">
        <f t="shared" si="136"/>
        <v>823667.81081683829</v>
      </c>
      <c r="I271" s="15">
        <f t="shared" si="161"/>
        <v>58.803415329425412</v>
      </c>
      <c r="J271" s="15">
        <f t="shared" si="137"/>
        <v>27940.77642954886</v>
      </c>
      <c r="K271" s="19"/>
      <c r="L271" s="8">
        <f t="shared" si="146"/>
        <v>5000</v>
      </c>
      <c r="M271" s="8">
        <f t="shared" si="138"/>
        <v>1310000</v>
      </c>
      <c r="N271" s="15">
        <f t="shared" si="162"/>
        <v>19.601138443141803</v>
      </c>
      <c r="O271" s="14">
        <f t="shared" si="139"/>
        <v>30355.643277513016</v>
      </c>
      <c r="P271" s="8">
        <f t="shared" si="163"/>
        <v>7743336.7876992067</v>
      </c>
      <c r="Q271" s="13">
        <f t="shared" si="168"/>
        <v>261</v>
      </c>
      <c r="R271" s="10">
        <v>255.08722437239038</v>
      </c>
      <c r="S271" s="12">
        <f t="shared" si="169"/>
        <v>6.4000000000000001E-2</v>
      </c>
      <c r="T271" s="11">
        <f t="shared" si="164"/>
        <v>9959738.409980692</v>
      </c>
      <c r="U271" s="11">
        <f t="shared" si="140"/>
        <v>7112335.1062231194</v>
      </c>
      <c r="V271" s="11">
        <f t="shared" si="165"/>
        <v>15000</v>
      </c>
      <c r="W271" s="11">
        <f t="shared" si="166"/>
        <v>823667.81081683829</v>
      </c>
      <c r="X271" s="10">
        <f t="shared" si="147"/>
        <v>58.803415329425412</v>
      </c>
      <c r="Y271" s="10">
        <f t="shared" si="141"/>
        <v>27940.77642954886</v>
      </c>
      <c r="AA271" s="11">
        <f t="shared" si="148"/>
        <v>5000</v>
      </c>
      <c r="AB271" s="11">
        <f t="shared" si="142"/>
        <v>1310000</v>
      </c>
      <c r="AC271" s="24"/>
      <c r="AD271" s="26">
        <f t="shared" si="149"/>
        <v>-5000</v>
      </c>
      <c r="AE271" s="26">
        <f t="shared" si="150"/>
        <v>-5000</v>
      </c>
      <c r="AF271" s="26">
        <f t="shared" si="151"/>
        <v>-15000</v>
      </c>
      <c r="AG271" s="26">
        <f t="shared" si="152"/>
        <v>0</v>
      </c>
      <c r="AH271" s="26">
        <f t="shared" si="153"/>
        <v>0</v>
      </c>
      <c r="AI271" s="26">
        <f t="shared" si="154"/>
        <v>0</v>
      </c>
      <c r="AJ271" s="26">
        <f t="shared" si="155"/>
        <v>0</v>
      </c>
      <c r="AK271" s="26">
        <f t="shared" si="156"/>
        <v>0</v>
      </c>
      <c r="AL271" s="26">
        <f t="shared" si="157"/>
        <v>0</v>
      </c>
      <c r="AM271" s="26">
        <f t="shared" si="158"/>
        <v>0</v>
      </c>
    </row>
    <row r="272" spans="1:39" x14ac:dyDescent="0.3">
      <c r="A272" s="5">
        <f t="shared" si="167"/>
        <v>263</v>
      </c>
      <c r="B272">
        <v>280.08577236088468</v>
      </c>
      <c r="C272" s="6">
        <f t="shared" si="143"/>
        <v>262</v>
      </c>
      <c r="D272" s="7">
        <f t="shared" si="159"/>
        <v>9.8000000000000143E-2</v>
      </c>
      <c r="E272" s="8">
        <f t="shared" si="144"/>
        <v>10089297.640105451</v>
      </c>
      <c r="F272" s="8">
        <f t="shared" si="160"/>
        <v>7825813.946632986</v>
      </c>
      <c r="G272" s="8">
        <f t="shared" si="145"/>
        <v>15000</v>
      </c>
      <c r="H272" s="8">
        <f t="shared" si="136"/>
        <v>838667.81081683829</v>
      </c>
      <c r="I272" s="15">
        <f t="shared" si="161"/>
        <v>53.555023068693444</v>
      </c>
      <c r="J272" s="15">
        <f t="shared" si="137"/>
        <v>27994.331452617553</v>
      </c>
      <c r="K272" s="19"/>
      <c r="L272" s="8">
        <f t="shared" si="146"/>
        <v>5000</v>
      </c>
      <c r="M272" s="8">
        <f t="shared" si="138"/>
        <v>1315000</v>
      </c>
      <c r="N272" s="15">
        <f t="shared" si="162"/>
        <v>17.85167435623115</v>
      </c>
      <c r="O272" s="14">
        <f t="shared" si="139"/>
        <v>30373.494951869248</v>
      </c>
      <c r="P272" s="8">
        <f t="shared" si="163"/>
        <v>8507183.7928937301</v>
      </c>
      <c r="Q272" s="13">
        <f t="shared" si="168"/>
        <v>262</v>
      </c>
      <c r="R272" s="10">
        <v>280.08577236088468</v>
      </c>
      <c r="S272" s="12">
        <f t="shared" si="169"/>
        <v>9.8000000000000143E-2</v>
      </c>
      <c r="T272" s="11">
        <f t="shared" si="164"/>
        <v>10089297.640105451</v>
      </c>
      <c r="U272" s="11">
        <f t="shared" si="140"/>
        <v>7825813.946632986</v>
      </c>
      <c r="V272" s="11">
        <f t="shared" si="165"/>
        <v>15000</v>
      </c>
      <c r="W272" s="11">
        <f t="shared" si="166"/>
        <v>838667.81081683829</v>
      </c>
      <c r="X272" s="10">
        <f t="shared" si="147"/>
        <v>53.555023068693444</v>
      </c>
      <c r="Y272" s="10">
        <f t="shared" si="141"/>
        <v>27994.331452617553</v>
      </c>
      <c r="AA272" s="11">
        <f t="shared" si="148"/>
        <v>5000</v>
      </c>
      <c r="AB272" s="11">
        <f t="shared" si="142"/>
        <v>1315000</v>
      </c>
      <c r="AC272" s="24"/>
      <c r="AD272" s="26">
        <f t="shared" si="149"/>
        <v>-5000</v>
      </c>
      <c r="AE272" s="26">
        <f t="shared" si="150"/>
        <v>-5000</v>
      </c>
      <c r="AF272" s="26">
        <f t="shared" si="151"/>
        <v>-15000</v>
      </c>
      <c r="AG272" s="26">
        <f t="shared" si="152"/>
        <v>0</v>
      </c>
      <c r="AH272" s="26">
        <f t="shared" si="153"/>
        <v>0</v>
      </c>
      <c r="AI272" s="26">
        <f t="shared" si="154"/>
        <v>0</v>
      </c>
      <c r="AJ272" s="26">
        <f t="shared" si="155"/>
        <v>0</v>
      </c>
      <c r="AK272" s="26">
        <f t="shared" si="156"/>
        <v>0</v>
      </c>
      <c r="AL272" s="26">
        <f t="shared" si="157"/>
        <v>0</v>
      </c>
      <c r="AM272" s="26">
        <f t="shared" si="158"/>
        <v>0</v>
      </c>
    </row>
    <row r="273" spans="1:39" x14ac:dyDescent="0.3">
      <c r="A273" s="5">
        <f t="shared" si="167"/>
        <v>264</v>
      </c>
      <c r="B273">
        <v>277.8450861819976</v>
      </c>
      <c r="C273" s="6">
        <f t="shared" si="143"/>
        <v>263</v>
      </c>
      <c r="D273" s="7">
        <f t="shared" si="159"/>
        <v>-7.999999999999988E-3</v>
      </c>
      <c r="E273" s="8">
        <f t="shared" si="144"/>
        <v>10220476.360606767</v>
      </c>
      <c r="F273" s="8">
        <f t="shared" si="160"/>
        <v>7778087.4350599218</v>
      </c>
      <c r="G273" s="8">
        <f t="shared" si="145"/>
        <v>15000</v>
      </c>
      <c r="H273" s="8">
        <f t="shared" si="136"/>
        <v>853667.81081683829</v>
      </c>
      <c r="I273" s="15">
        <f t="shared" si="161"/>
        <v>53.986918416021616</v>
      </c>
      <c r="J273" s="15">
        <f t="shared" si="137"/>
        <v>28048.318371033576</v>
      </c>
      <c r="K273" s="19"/>
      <c r="L273" s="8">
        <f t="shared" si="146"/>
        <v>5000</v>
      </c>
      <c r="M273" s="8">
        <f t="shared" si="138"/>
        <v>1320000</v>
      </c>
      <c r="N273" s="15">
        <f t="shared" si="162"/>
        <v>17.995639472007205</v>
      </c>
      <c r="O273" s="14">
        <f t="shared" si="139"/>
        <v>30391.490591341255</v>
      </c>
      <c r="P273" s="8">
        <f t="shared" si="163"/>
        <v>8444126.3225505799</v>
      </c>
      <c r="Q273" s="13">
        <f t="shared" si="168"/>
        <v>263</v>
      </c>
      <c r="R273" s="10">
        <v>277.8450861819976</v>
      </c>
      <c r="S273" s="12">
        <f t="shared" si="169"/>
        <v>-7.999999999999988E-3</v>
      </c>
      <c r="T273" s="11">
        <f t="shared" si="164"/>
        <v>10220476.360606767</v>
      </c>
      <c r="U273" s="11">
        <f t="shared" si="140"/>
        <v>7778087.4350599218</v>
      </c>
      <c r="V273" s="11">
        <f t="shared" si="165"/>
        <v>15000</v>
      </c>
      <c r="W273" s="11">
        <f t="shared" si="166"/>
        <v>853667.81081683829</v>
      </c>
      <c r="X273" s="10">
        <f t="shared" si="147"/>
        <v>53.986918416021616</v>
      </c>
      <c r="Y273" s="10">
        <f t="shared" si="141"/>
        <v>28048.318371033576</v>
      </c>
      <c r="AA273" s="11">
        <f t="shared" si="148"/>
        <v>5000</v>
      </c>
      <c r="AB273" s="11">
        <f t="shared" si="142"/>
        <v>1320000</v>
      </c>
      <c r="AC273" s="24"/>
      <c r="AD273" s="26">
        <f t="shared" si="149"/>
        <v>-5000</v>
      </c>
      <c r="AE273" s="26">
        <f t="shared" si="150"/>
        <v>-5000</v>
      </c>
      <c r="AF273" s="26">
        <f t="shared" si="151"/>
        <v>-15000</v>
      </c>
      <c r="AG273" s="26">
        <f t="shared" si="152"/>
        <v>0</v>
      </c>
      <c r="AH273" s="26">
        <f t="shared" si="153"/>
        <v>0</v>
      </c>
      <c r="AI273" s="26">
        <f t="shared" si="154"/>
        <v>0</v>
      </c>
      <c r="AJ273" s="26">
        <f t="shared" si="155"/>
        <v>0</v>
      </c>
      <c r="AK273" s="26">
        <f t="shared" si="156"/>
        <v>0</v>
      </c>
      <c r="AL273" s="26">
        <f t="shared" si="157"/>
        <v>0</v>
      </c>
      <c r="AM273" s="26">
        <f t="shared" si="158"/>
        <v>0</v>
      </c>
    </row>
    <row r="274" spans="1:39" x14ac:dyDescent="0.3">
      <c r="A274" s="5">
        <f t="shared" si="167"/>
        <v>265</v>
      </c>
      <c r="B274">
        <v>282.01276247472754</v>
      </c>
      <c r="C274" s="6">
        <f t="shared" si="143"/>
        <v>264</v>
      </c>
      <c r="D274" s="7">
        <f t="shared" si="159"/>
        <v>1.4999999999999901E-2</v>
      </c>
      <c r="E274" s="8">
        <f t="shared" si="144"/>
        <v>10353294.815114355</v>
      </c>
      <c r="F274" s="8">
        <f t="shared" si="160"/>
        <v>7909983.7465858199</v>
      </c>
      <c r="G274" s="8">
        <f t="shared" si="145"/>
        <v>15000</v>
      </c>
      <c r="H274" s="8">
        <f t="shared" si="136"/>
        <v>868667.81081683829</v>
      </c>
      <c r="I274" s="15">
        <f t="shared" si="161"/>
        <v>53.189082183272532</v>
      </c>
      <c r="J274" s="15">
        <f t="shared" si="137"/>
        <v>28101.507453216847</v>
      </c>
      <c r="K274" s="19"/>
      <c r="L274" s="8">
        <f t="shared" si="146"/>
        <v>5000</v>
      </c>
      <c r="M274" s="8">
        <f t="shared" si="138"/>
        <v>1325000</v>
      </c>
      <c r="N274" s="15">
        <f t="shared" si="162"/>
        <v>17.729694061090846</v>
      </c>
      <c r="O274" s="14">
        <f t="shared" si="139"/>
        <v>30409.220285402345</v>
      </c>
      <c r="P274" s="8">
        <f t="shared" si="163"/>
        <v>8575788.2173888385</v>
      </c>
      <c r="Q274" s="13">
        <f t="shared" si="168"/>
        <v>264</v>
      </c>
      <c r="R274" s="10">
        <v>282.01276247472754</v>
      </c>
      <c r="S274" s="12">
        <f t="shared" si="169"/>
        <v>1.4999999999999901E-2</v>
      </c>
      <c r="T274" s="11">
        <f t="shared" si="164"/>
        <v>10353294.815114355</v>
      </c>
      <c r="U274" s="11">
        <f t="shared" si="140"/>
        <v>7909983.7465858199</v>
      </c>
      <c r="V274" s="11">
        <f t="shared" si="165"/>
        <v>15000</v>
      </c>
      <c r="W274" s="11">
        <f t="shared" si="166"/>
        <v>868667.81081683829</v>
      </c>
      <c r="X274" s="10">
        <f t="shared" si="147"/>
        <v>53.189082183272532</v>
      </c>
      <c r="Y274" s="10">
        <f t="shared" si="141"/>
        <v>28101.507453216847</v>
      </c>
      <c r="AA274" s="11">
        <f t="shared" si="148"/>
        <v>5000</v>
      </c>
      <c r="AB274" s="11">
        <f t="shared" si="142"/>
        <v>1325000</v>
      </c>
      <c r="AC274" s="24"/>
      <c r="AD274" s="26">
        <f t="shared" si="149"/>
        <v>-5000</v>
      </c>
      <c r="AE274" s="26">
        <f t="shared" si="150"/>
        <v>-5000</v>
      </c>
      <c r="AF274" s="26">
        <f t="shared" si="151"/>
        <v>-15000</v>
      </c>
      <c r="AG274" s="26">
        <f t="shared" si="152"/>
        <v>0</v>
      </c>
      <c r="AH274" s="26">
        <f t="shared" si="153"/>
        <v>0</v>
      </c>
      <c r="AI274" s="26">
        <f t="shared" si="154"/>
        <v>0</v>
      </c>
      <c r="AJ274" s="26">
        <f t="shared" si="155"/>
        <v>0</v>
      </c>
      <c r="AK274" s="26">
        <f t="shared" si="156"/>
        <v>0</v>
      </c>
      <c r="AL274" s="26">
        <f t="shared" si="157"/>
        <v>0</v>
      </c>
      <c r="AM274" s="26">
        <f t="shared" si="158"/>
        <v>0</v>
      </c>
    </row>
    <row r="275" spans="1:39" x14ac:dyDescent="0.3">
      <c r="A275" s="5">
        <f t="shared" si="167"/>
        <v>266</v>
      </c>
      <c r="B275">
        <v>299.49755374816067</v>
      </c>
      <c r="C275" s="6">
        <f t="shared" si="143"/>
        <v>265</v>
      </c>
      <c r="D275" s="7">
        <f t="shared" si="159"/>
        <v>6.2000000000000083E-2</v>
      </c>
      <c r="E275" s="8">
        <f t="shared" si="144"/>
        <v>10487773.500303281</v>
      </c>
      <c r="F275" s="8">
        <f t="shared" si="160"/>
        <v>8416332.7388741411</v>
      </c>
      <c r="G275" s="8">
        <f t="shared" si="145"/>
        <v>15000</v>
      </c>
      <c r="H275" s="8">
        <f t="shared" si="136"/>
        <v>883667.81081683829</v>
      </c>
      <c r="I275" s="15">
        <f t="shared" si="161"/>
        <v>50.083881528505209</v>
      </c>
      <c r="J275" s="15">
        <f t="shared" si="137"/>
        <v>28151.591334745353</v>
      </c>
      <c r="K275" s="19"/>
      <c r="L275" s="8">
        <f t="shared" si="146"/>
        <v>5000</v>
      </c>
      <c r="M275" s="8">
        <f t="shared" si="138"/>
        <v>1330000</v>
      </c>
      <c r="N275" s="15">
        <f t="shared" si="162"/>
        <v>16.694627176168403</v>
      </c>
      <c r="O275" s="14">
        <f t="shared" si="139"/>
        <v>30425.914912578515</v>
      </c>
      <c r="P275" s="8">
        <f t="shared" si="163"/>
        <v>9112487.0868669469</v>
      </c>
      <c r="Q275" s="13">
        <f t="shared" si="168"/>
        <v>265</v>
      </c>
      <c r="R275" s="10">
        <v>299.49755374816067</v>
      </c>
      <c r="S275" s="12">
        <f t="shared" si="169"/>
        <v>6.2000000000000083E-2</v>
      </c>
      <c r="T275" s="11">
        <f t="shared" si="164"/>
        <v>10487773.500303281</v>
      </c>
      <c r="U275" s="11">
        <f t="shared" si="140"/>
        <v>8416332.7388741411</v>
      </c>
      <c r="V275" s="11">
        <f t="shared" si="165"/>
        <v>15000</v>
      </c>
      <c r="W275" s="11">
        <f t="shared" si="166"/>
        <v>883667.81081683829</v>
      </c>
      <c r="X275" s="10">
        <f t="shared" si="147"/>
        <v>50.083881528505209</v>
      </c>
      <c r="Y275" s="10">
        <f t="shared" si="141"/>
        <v>28151.591334745353</v>
      </c>
      <c r="AA275" s="11">
        <f t="shared" si="148"/>
        <v>5000</v>
      </c>
      <c r="AB275" s="11">
        <f t="shared" si="142"/>
        <v>1330000</v>
      </c>
      <c r="AC275" s="24"/>
      <c r="AD275" s="26">
        <f t="shared" si="149"/>
        <v>-5000</v>
      </c>
      <c r="AE275" s="26">
        <f t="shared" si="150"/>
        <v>-5000</v>
      </c>
      <c r="AF275" s="26">
        <f t="shared" si="151"/>
        <v>-15000</v>
      </c>
      <c r="AG275" s="26">
        <f t="shared" si="152"/>
        <v>0</v>
      </c>
      <c r="AH275" s="26">
        <f t="shared" si="153"/>
        <v>0</v>
      </c>
      <c r="AI275" s="26">
        <f t="shared" si="154"/>
        <v>0</v>
      </c>
      <c r="AJ275" s="26">
        <f t="shared" si="155"/>
        <v>0</v>
      </c>
      <c r="AK275" s="26">
        <f t="shared" si="156"/>
        <v>0</v>
      </c>
      <c r="AL275" s="26">
        <f t="shared" si="157"/>
        <v>0</v>
      </c>
      <c r="AM275" s="26">
        <f t="shared" si="158"/>
        <v>0</v>
      </c>
    </row>
    <row r="276" spans="1:39" x14ac:dyDescent="0.3">
      <c r="A276" s="5">
        <f t="shared" si="167"/>
        <v>267</v>
      </c>
      <c r="B276">
        <v>296.20308065693092</v>
      </c>
      <c r="C276" s="6">
        <f t="shared" si="143"/>
        <v>266</v>
      </c>
      <c r="D276" s="7">
        <f t="shared" si="159"/>
        <v>-1.0999999999999933E-2</v>
      </c>
      <c r="E276" s="8">
        <f t="shared" si="144"/>
        <v>10623933.169057075</v>
      </c>
      <c r="F276" s="8">
        <f t="shared" si="160"/>
        <v>8338588.0787465265</v>
      </c>
      <c r="G276" s="8">
        <f t="shared" si="145"/>
        <v>15000</v>
      </c>
      <c r="H276" s="8">
        <f t="shared" si="136"/>
        <v>898667.81081683829</v>
      </c>
      <c r="I276" s="15">
        <f t="shared" si="161"/>
        <v>50.640931778063909</v>
      </c>
      <c r="J276" s="15">
        <f t="shared" si="137"/>
        <v>28202.232266523417</v>
      </c>
      <c r="K276" s="19"/>
      <c r="L276" s="8">
        <f t="shared" si="146"/>
        <v>5000</v>
      </c>
      <c r="M276" s="8">
        <f t="shared" si="138"/>
        <v>1335000</v>
      </c>
      <c r="N276" s="15">
        <f t="shared" si="162"/>
        <v>16.88031059268797</v>
      </c>
      <c r="O276" s="14">
        <f t="shared" si="139"/>
        <v>30442.795223171204</v>
      </c>
      <c r="P276" s="8">
        <f t="shared" si="163"/>
        <v>9017249.728911411</v>
      </c>
      <c r="Q276" s="13">
        <f t="shared" si="168"/>
        <v>266</v>
      </c>
      <c r="R276" s="10">
        <v>296.20308065693092</v>
      </c>
      <c r="S276" s="12">
        <f t="shared" si="169"/>
        <v>-1.0999999999999933E-2</v>
      </c>
      <c r="T276" s="11">
        <f t="shared" si="164"/>
        <v>10623933.169057075</v>
      </c>
      <c r="U276" s="11">
        <f t="shared" si="140"/>
        <v>8338588.0787465265</v>
      </c>
      <c r="V276" s="11">
        <f t="shared" si="165"/>
        <v>15000</v>
      </c>
      <c r="W276" s="11">
        <f t="shared" si="166"/>
        <v>898667.81081683829</v>
      </c>
      <c r="X276" s="10">
        <f t="shared" si="147"/>
        <v>50.640931778063909</v>
      </c>
      <c r="Y276" s="10">
        <f t="shared" si="141"/>
        <v>28202.232266523417</v>
      </c>
      <c r="AA276" s="11">
        <f t="shared" si="148"/>
        <v>5000</v>
      </c>
      <c r="AB276" s="11">
        <f t="shared" si="142"/>
        <v>1335000</v>
      </c>
      <c r="AC276" s="24"/>
      <c r="AD276" s="26">
        <f t="shared" si="149"/>
        <v>-5000</v>
      </c>
      <c r="AE276" s="26">
        <f t="shared" si="150"/>
        <v>-5000</v>
      </c>
      <c r="AF276" s="26">
        <f t="shared" si="151"/>
        <v>-15000</v>
      </c>
      <c r="AG276" s="26">
        <f t="shared" si="152"/>
        <v>0</v>
      </c>
      <c r="AH276" s="26">
        <f t="shared" si="153"/>
        <v>0</v>
      </c>
      <c r="AI276" s="26">
        <f t="shared" si="154"/>
        <v>0</v>
      </c>
      <c r="AJ276" s="26">
        <f t="shared" si="155"/>
        <v>0</v>
      </c>
      <c r="AK276" s="26">
        <f t="shared" si="156"/>
        <v>0</v>
      </c>
      <c r="AL276" s="26">
        <f t="shared" si="157"/>
        <v>0</v>
      </c>
      <c r="AM276" s="26">
        <f t="shared" si="158"/>
        <v>0</v>
      </c>
    </row>
    <row r="277" spans="1:39" x14ac:dyDescent="0.3">
      <c r="A277" s="5">
        <f t="shared" si="167"/>
        <v>268</v>
      </c>
      <c r="B277">
        <v>284.35495743065366</v>
      </c>
      <c r="C277" s="6">
        <f t="shared" si="143"/>
        <v>267</v>
      </c>
      <c r="D277" s="7">
        <f t="shared" si="159"/>
        <v>-4.0000000000000098E-2</v>
      </c>
      <c r="E277" s="8">
        <f t="shared" si="144"/>
        <v>10761794.833670285</v>
      </c>
      <c r="F277" s="8">
        <f t="shared" si="160"/>
        <v>8019444.5555966645</v>
      </c>
      <c r="G277" s="8">
        <f t="shared" si="145"/>
        <v>15000</v>
      </c>
      <c r="H277" s="8">
        <f t="shared" si="136"/>
        <v>913667.81081683829</v>
      </c>
      <c r="I277" s="15">
        <f t="shared" si="161"/>
        <v>52.750970602149913</v>
      </c>
      <c r="J277" s="15">
        <f t="shared" si="137"/>
        <v>28254.983237125565</v>
      </c>
      <c r="K277" s="19"/>
      <c r="L277" s="8">
        <f t="shared" si="146"/>
        <v>5000</v>
      </c>
      <c r="M277" s="8">
        <f t="shared" si="138"/>
        <v>1340000</v>
      </c>
      <c r="N277" s="15">
        <f t="shared" si="162"/>
        <v>17.583656867383304</v>
      </c>
      <c r="O277" s="14">
        <f t="shared" si="139"/>
        <v>30460.378880038588</v>
      </c>
      <c r="P277" s="8">
        <f t="shared" si="163"/>
        <v>8661559.7397549544</v>
      </c>
      <c r="Q277" s="13">
        <f t="shared" si="168"/>
        <v>267</v>
      </c>
      <c r="R277" s="10">
        <v>284.35495743065366</v>
      </c>
      <c r="S277" s="12">
        <f t="shared" si="169"/>
        <v>-4.0000000000000098E-2</v>
      </c>
      <c r="T277" s="11">
        <f t="shared" si="164"/>
        <v>10761794.833670285</v>
      </c>
      <c r="U277" s="11">
        <f t="shared" si="140"/>
        <v>8019444.5555966645</v>
      </c>
      <c r="V277" s="11">
        <f t="shared" si="165"/>
        <v>15000</v>
      </c>
      <c r="W277" s="11">
        <f t="shared" si="166"/>
        <v>913667.81081683829</v>
      </c>
      <c r="X277" s="10">
        <f t="shared" si="147"/>
        <v>52.750970602149913</v>
      </c>
      <c r="Y277" s="10">
        <f t="shared" si="141"/>
        <v>28254.983237125565</v>
      </c>
      <c r="AA277" s="11">
        <f t="shared" si="148"/>
        <v>5000</v>
      </c>
      <c r="AB277" s="11">
        <f t="shared" si="142"/>
        <v>1340000</v>
      </c>
      <c r="AC277" s="24"/>
      <c r="AD277" s="26">
        <f t="shared" si="149"/>
        <v>-5000</v>
      </c>
      <c r="AE277" s="26">
        <f t="shared" si="150"/>
        <v>-5000</v>
      </c>
      <c r="AF277" s="26">
        <f t="shared" si="151"/>
        <v>-15000</v>
      </c>
      <c r="AG277" s="26">
        <f t="shared" si="152"/>
        <v>0</v>
      </c>
      <c r="AH277" s="26">
        <f t="shared" si="153"/>
        <v>0</v>
      </c>
      <c r="AI277" s="26">
        <f t="shared" si="154"/>
        <v>0</v>
      </c>
      <c r="AJ277" s="26">
        <f t="shared" si="155"/>
        <v>0</v>
      </c>
      <c r="AK277" s="26">
        <f t="shared" si="156"/>
        <v>0</v>
      </c>
      <c r="AL277" s="26">
        <f t="shared" si="157"/>
        <v>0</v>
      </c>
      <c r="AM277" s="26">
        <f t="shared" si="158"/>
        <v>0</v>
      </c>
    </row>
    <row r="278" spans="1:39" x14ac:dyDescent="0.3">
      <c r="A278" s="5">
        <f t="shared" si="167"/>
        <v>269</v>
      </c>
      <c r="B278">
        <v>269.8528546016903</v>
      </c>
      <c r="C278" s="6">
        <f t="shared" si="143"/>
        <v>268</v>
      </c>
      <c r="D278" s="7">
        <f t="shared" si="159"/>
        <v>-5.100000000000008E-2</v>
      </c>
      <c r="E278" s="8">
        <f t="shared" si="144"/>
        <v>10901379.769091167</v>
      </c>
      <c r="F278" s="8">
        <f t="shared" si="160"/>
        <v>7624687.8832612345</v>
      </c>
      <c r="G278" s="8">
        <f t="shared" si="145"/>
        <v>15000</v>
      </c>
      <c r="H278" s="8">
        <f t="shared" si="136"/>
        <v>928667.81081683829</v>
      </c>
      <c r="I278" s="15">
        <f t="shared" si="161"/>
        <v>55.585848895837636</v>
      </c>
      <c r="J278" s="15">
        <f t="shared" si="137"/>
        <v>28310.569086021402</v>
      </c>
      <c r="K278" s="19"/>
      <c r="L278" s="8">
        <f t="shared" si="146"/>
        <v>5000</v>
      </c>
      <c r="M278" s="8">
        <f t="shared" si="138"/>
        <v>1345000</v>
      </c>
      <c r="N278" s="15">
        <f t="shared" si="162"/>
        <v>18.528616298612544</v>
      </c>
      <c r="O278" s="14">
        <f t="shared" si="139"/>
        <v>30478.9074963372</v>
      </c>
      <c r="P278" s="8">
        <f t="shared" si="163"/>
        <v>8224820.1930274507</v>
      </c>
      <c r="Q278" s="13">
        <f t="shared" si="168"/>
        <v>268</v>
      </c>
      <c r="R278" s="10">
        <v>269.8528546016903</v>
      </c>
      <c r="S278" s="12">
        <f t="shared" si="169"/>
        <v>-5.100000000000008E-2</v>
      </c>
      <c r="T278" s="11">
        <f t="shared" si="164"/>
        <v>10901379.769091167</v>
      </c>
      <c r="U278" s="11">
        <f t="shared" si="140"/>
        <v>7624687.8832612345</v>
      </c>
      <c r="V278" s="11">
        <f t="shared" si="165"/>
        <v>15000</v>
      </c>
      <c r="W278" s="11">
        <f t="shared" si="166"/>
        <v>928667.81081683829</v>
      </c>
      <c r="X278" s="10">
        <f t="shared" si="147"/>
        <v>55.585848895837636</v>
      </c>
      <c r="Y278" s="10">
        <f t="shared" si="141"/>
        <v>28310.569086021402</v>
      </c>
      <c r="AA278" s="11">
        <f t="shared" si="148"/>
        <v>5000</v>
      </c>
      <c r="AB278" s="11">
        <f t="shared" si="142"/>
        <v>1345000</v>
      </c>
      <c r="AC278" s="24"/>
      <c r="AD278" s="26">
        <f t="shared" si="149"/>
        <v>-5000</v>
      </c>
      <c r="AE278" s="26">
        <f t="shared" si="150"/>
        <v>-5000</v>
      </c>
      <c r="AF278" s="26">
        <f t="shared" si="151"/>
        <v>-15000</v>
      </c>
      <c r="AG278" s="26">
        <f t="shared" si="152"/>
        <v>0</v>
      </c>
      <c r="AH278" s="26">
        <f t="shared" si="153"/>
        <v>0</v>
      </c>
      <c r="AI278" s="26">
        <f t="shared" si="154"/>
        <v>0</v>
      </c>
      <c r="AJ278" s="26">
        <f t="shared" si="155"/>
        <v>0</v>
      </c>
      <c r="AK278" s="26">
        <f t="shared" si="156"/>
        <v>0</v>
      </c>
      <c r="AL278" s="26">
        <f t="shared" si="157"/>
        <v>0</v>
      </c>
      <c r="AM278" s="26">
        <f t="shared" si="158"/>
        <v>0</v>
      </c>
    </row>
    <row r="279" spans="1:39" x14ac:dyDescent="0.3">
      <c r="A279" s="5">
        <f t="shared" si="167"/>
        <v>270</v>
      </c>
      <c r="B279">
        <v>277.40873453053763</v>
      </c>
      <c r="C279" s="6">
        <f t="shared" si="143"/>
        <v>269</v>
      </c>
      <c r="D279" s="7">
        <f t="shared" si="159"/>
        <v>2.8000000000000014E-2</v>
      </c>
      <c r="E279" s="8">
        <f t="shared" si="144"/>
        <v>11042709.516204804</v>
      </c>
      <c r="F279" s="8">
        <f t="shared" si="160"/>
        <v>7853599.1439925488</v>
      </c>
      <c r="G279" s="8">
        <f t="shared" si="145"/>
        <v>15000</v>
      </c>
      <c r="H279" s="8">
        <f t="shared" ref="H279:H342" si="170">IF(C279="NA","NA",IF(H278="NA",G279,H278+G279))</f>
        <v>943667.81081683829</v>
      </c>
      <c r="I279" s="15">
        <f t="shared" si="161"/>
        <v>54.071837447312873</v>
      </c>
      <c r="J279" s="15">
        <f t="shared" ref="J279:J342" si="171">IF(C279="NA","NA",IF(J278="NA",I279,J278+I279))</f>
        <v>28364.640923468716</v>
      </c>
      <c r="K279" s="19"/>
      <c r="L279" s="8">
        <f t="shared" si="146"/>
        <v>5000</v>
      </c>
      <c r="M279" s="8">
        <f t="shared" ref="M279:M342" si="172">IF(C279="NA","NA",IF(M278="NA",L279,M278+L279))</f>
        <v>1350000</v>
      </c>
      <c r="N279" s="15">
        <f t="shared" si="162"/>
        <v>18.023945815770958</v>
      </c>
      <c r="O279" s="14">
        <f t="shared" ref="O279:O342" si="173">IF(C279="NA","NA",IF(O278="NA",N279,O278+N279))</f>
        <v>30496.931442152971</v>
      </c>
      <c r="P279" s="8">
        <f t="shared" si="163"/>
        <v>8460115.1584322192</v>
      </c>
      <c r="Q279" s="13">
        <f t="shared" si="168"/>
        <v>269</v>
      </c>
      <c r="R279" s="10">
        <v>277.40873453053763</v>
      </c>
      <c r="S279" s="12">
        <f t="shared" si="169"/>
        <v>2.8000000000000014E-2</v>
      </c>
      <c r="T279" s="11">
        <f t="shared" si="164"/>
        <v>11042709.516204804</v>
      </c>
      <c r="U279" s="11">
        <f t="shared" si="140"/>
        <v>7853599.1439925488</v>
      </c>
      <c r="V279" s="11">
        <f t="shared" si="165"/>
        <v>15000</v>
      </c>
      <c r="W279" s="11">
        <f t="shared" si="166"/>
        <v>943667.81081683829</v>
      </c>
      <c r="X279" s="10">
        <f t="shared" si="147"/>
        <v>54.071837447312873</v>
      </c>
      <c r="Y279" s="10">
        <f t="shared" si="141"/>
        <v>28364.640923468716</v>
      </c>
      <c r="AA279" s="11">
        <f t="shared" si="148"/>
        <v>5000</v>
      </c>
      <c r="AB279" s="11">
        <f t="shared" si="142"/>
        <v>1350000</v>
      </c>
      <c r="AC279" s="24"/>
      <c r="AD279" s="26">
        <f t="shared" si="149"/>
        <v>-5000</v>
      </c>
      <c r="AE279" s="26">
        <f t="shared" si="150"/>
        <v>-5000</v>
      </c>
      <c r="AF279" s="26">
        <f t="shared" si="151"/>
        <v>-15000</v>
      </c>
      <c r="AG279" s="26">
        <f t="shared" si="152"/>
        <v>0</v>
      </c>
      <c r="AH279" s="26">
        <f t="shared" si="153"/>
        <v>0</v>
      </c>
      <c r="AI279" s="26">
        <f t="shared" si="154"/>
        <v>0</v>
      </c>
      <c r="AJ279" s="26">
        <f t="shared" si="155"/>
        <v>0</v>
      </c>
      <c r="AK279" s="26">
        <f t="shared" si="156"/>
        <v>0</v>
      </c>
      <c r="AL279" s="26">
        <f t="shared" si="157"/>
        <v>0</v>
      </c>
      <c r="AM279" s="26">
        <f t="shared" si="158"/>
        <v>0</v>
      </c>
    </row>
    <row r="280" spans="1:39" x14ac:dyDescent="0.3">
      <c r="A280" s="5">
        <f t="shared" si="167"/>
        <v>271</v>
      </c>
      <c r="B280">
        <v>251.60972221919764</v>
      </c>
      <c r="C280" s="6">
        <f t="shared" si="143"/>
        <v>270</v>
      </c>
      <c r="D280" s="7">
        <f t="shared" si="159"/>
        <v>-9.2999999999999972E-2</v>
      </c>
      <c r="E280" s="8">
        <f t="shared" si="144"/>
        <v>11185805.885157365</v>
      </c>
      <c r="F280" s="8">
        <f t="shared" si="160"/>
        <v>7136819.4236012418</v>
      </c>
      <c r="G280" s="8">
        <f t="shared" si="145"/>
        <v>15000</v>
      </c>
      <c r="H280" s="8">
        <f t="shared" si="170"/>
        <v>958667.81081683829</v>
      </c>
      <c r="I280" s="15">
        <f t="shared" si="161"/>
        <v>59.616138310157517</v>
      </c>
      <c r="J280" s="15">
        <f t="shared" si="171"/>
        <v>28424.257061778873</v>
      </c>
      <c r="K280" s="19"/>
      <c r="L280" s="8">
        <f t="shared" si="146"/>
        <v>5000</v>
      </c>
      <c r="M280" s="8">
        <f t="shared" si="172"/>
        <v>1355000</v>
      </c>
      <c r="N280" s="15">
        <f t="shared" si="162"/>
        <v>19.872046103385841</v>
      </c>
      <c r="O280" s="14">
        <f t="shared" si="173"/>
        <v>30516.803488256355</v>
      </c>
      <c r="P280" s="8">
        <f t="shared" si="163"/>
        <v>7678324.4486980233</v>
      </c>
      <c r="Q280" s="13">
        <f t="shared" si="168"/>
        <v>270</v>
      </c>
      <c r="R280" s="10">
        <v>251.60972221919764</v>
      </c>
      <c r="S280" s="12">
        <f t="shared" si="169"/>
        <v>-9.2999999999999972E-2</v>
      </c>
      <c r="T280" s="11">
        <f t="shared" si="164"/>
        <v>11185805.885157365</v>
      </c>
      <c r="U280" s="11">
        <f t="shared" si="140"/>
        <v>7136819.4236012418</v>
      </c>
      <c r="V280" s="11">
        <f t="shared" si="165"/>
        <v>15000</v>
      </c>
      <c r="W280" s="11">
        <f t="shared" si="166"/>
        <v>958667.81081683829</v>
      </c>
      <c r="X280" s="10">
        <f t="shared" si="147"/>
        <v>59.616138310157517</v>
      </c>
      <c r="Y280" s="10">
        <f t="shared" si="141"/>
        <v>28424.257061778873</v>
      </c>
      <c r="AA280" s="11">
        <f t="shared" si="148"/>
        <v>5000</v>
      </c>
      <c r="AB280" s="11">
        <f t="shared" si="142"/>
        <v>1355000</v>
      </c>
      <c r="AC280" s="24"/>
      <c r="AD280" s="26">
        <f t="shared" si="149"/>
        <v>-5000</v>
      </c>
      <c r="AE280" s="26">
        <f t="shared" si="150"/>
        <v>-5000</v>
      </c>
      <c r="AF280" s="26">
        <f t="shared" si="151"/>
        <v>-15000</v>
      </c>
      <c r="AG280" s="26">
        <f t="shared" si="152"/>
        <v>0</v>
      </c>
      <c r="AH280" s="26">
        <f t="shared" si="153"/>
        <v>0</v>
      </c>
      <c r="AI280" s="26">
        <f t="shared" si="154"/>
        <v>0</v>
      </c>
      <c r="AJ280" s="26">
        <f t="shared" si="155"/>
        <v>0</v>
      </c>
      <c r="AK280" s="26">
        <f t="shared" si="156"/>
        <v>0</v>
      </c>
      <c r="AL280" s="26">
        <f t="shared" si="157"/>
        <v>0</v>
      </c>
      <c r="AM280" s="26">
        <f t="shared" si="158"/>
        <v>0</v>
      </c>
    </row>
    <row r="281" spans="1:39" x14ac:dyDescent="0.3">
      <c r="A281" s="5">
        <f t="shared" si="167"/>
        <v>272</v>
      </c>
      <c r="B281">
        <v>265.19664721903433</v>
      </c>
      <c r="C281" s="6">
        <f t="shared" si="143"/>
        <v>271</v>
      </c>
      <c r="D281" s="7">
        <f t="shared" si="159"/>
        <v>5.4000000000000097E-2</v>
      </c>
      <c r="E281" s="8">
        <f t="shared" si="144"/>
        <v>11330690.95872183</v>
      </c>
      <c r="F281" s="8">
        <f t="shared" si="160"/>
        <v>7538017.6724757096</v>
      </c>
      <c r="G281" s="8">
        <f t="shared" si="145"/>
        <v>15000</v>
      </c>
      <c r="H281" s="8">
        <f t="shared" si="170"/>
        <v>973667.81081683829</v>
      </c>
      <c r="I281" s="15">
        <f t="shared" si="161"/>
        <v>56.561801053280377</v>
      </c>
      <c r="J281" s="15">
        <f t="shared" si="171"/>
        <v>28480.818862832155</v>
      </c>
      <c r="K281" s="19"/>
      <c r="L281" s="8">
        <f t="shared" si="146"/>
        <v>5000</v>
      </c>
      <c r="M281" s="8">
        <f t="shared" si="172"/>
        <v>1360000</v>
      </c>
      <c r="N281" s="15">
        <f t="shared" si="162"/>
        <v>18.853933684426792</v>
      </c>
      <c r="O281" s="14">
        <f t="shared" si="173"/>
        <v>30535.657421940781</v>
      </c>
      <c r="P281" s="8">
        <f t="shared" si="163"/>
        <v>8097953.9689277168</v>
      </c>
      <c r="Q281" s="13">
        <f t="shared" si="168"/>
        <v>271</v>
      </c>
      <c r="R281" s="10">
        <v>265.19664721903433</v>
      </c>
      <c r="S281" s="12">
        <f t="shared" si="169"/>
        <v>5.4000000000000097E-2</v>
      </c>
      <c r="T281" s="11">
        <f t="shared" si="164"/>
        <v>11330690.95872183</v>
      </c>
      <c r="U281" s="11">
        <f t="shared" si="140"/>
        <v>7538017.6724757096</v>
      </c>
      <c r="V281" s="11">
        <f t="shared" si="165"/>
        <v>15000</v>
      </c>
      <c r="W281" s="11">
        <f t="shared" si="166"/>
        <v>973667.81081683829</v>
      </c>
      <c r="X281" s="10">
        <f t="shared" si="147"/>
        <v>56.561801053280377</v>
      </c>
      <c r="Y281" s="10">
        <f t="shared" si="141"/>
        <v>28480.818862832155</v>
      </c>
      <c r="AA281" s="11">
        <f t="shared" si="148"/>
        <v>5000</v>
      </c>
      <c r="AB281" s="11">
        <f t="shared" si="142"/>
        <v>1360000</v>
      </c>
      <c r="AC281" s="24"/>
      <c r="AD281" s="26">
        <f t="shared" si="149"/>
        <v>-5000</v>
      </c>
      <c r="AE281" s="26">
        <f t="shared" si="150"/>
        <v>-5000</v>
      </c>
      <c r="AF281" s="26">
        <f t="shared" si="151"/>
        <v>-15000</v>
      </c>
      <c r="AG281" s="26">
        <f t="shared" si="152"/>
        <v>0</v>
      </c>
      <c r="AH281" s="26">
        <f t="shared" si="153"/>
        <v>0</v>
      </c>
      <c r="AI281" s="26">
        <f t="shared" si="154"/>
        <v>0</v>
      </c>
      <c r="AJ281" s="26">
        <f t="shared" si="155"/>
        <v>0</v>
      </c>
      <c r="AK281" s="26">
        <f t="shared" si="156"/>
        <v>0</v>
      </c>
      <c r="AL281" s="26">
        <f t="shared" si="157"/>
        <v>0</v>
      </c>
      <c r="AM281" s="26">
        <f t="shared" si="158"/>
        <v>0</v>
      </c>
    </row>
    <row r="282" spans="1:39" x14ac:dyDescent="0.3">
      <c r="A282" s="5">
        <f t="shared" si="167"/>
        <v>273</v>
      </c>
      <c r="B282">
        <v>252.7324047997397</v>
      </c>
      <c r="C282" s="6">
        <f t="shared" si="143"/>
        <v>272</v>
      </c>
      <c r="D282" s="7">
        <f t="shared" si="159"/>
        <v>-4.7000000000000083E-2</v>
      </c>
      <c r="E282" s="8">
        <f t="shared" si="144"/>
        <v>11477387.095705856</v>
      </c>
      <c r="F282" s="8">
        <f t="shared" si="160"/>
        <v>7198025.8418693505</v>
      </c>
      <c r="G282" s="8">
        <f t="shared" si="145"/>
        <v>15000</v>
      </c>
      <c r="H282" s="8">
        <f t="shared" si="170"/>
        <v>988667.81081683829</v>
      </c>
      <c r="I282" s="15">
        <f t="shared" si="161"/>
        <v>59.351312752655176</v>
      </c>
      <c r="J282" s="15">
        <f t="shared" si="171"/>
        <v>28540.170175584812</v>
      </c>
      <c r="K282" s="19"/>
      <c r="L282" s="8">
        <f t="shared" si="146"/>
        <v>5000</v>
      </c>
      <c r="M282" s="8">
        <f t="shared" si="172"/>
        <v>1365000</v>
      </c>
      <c r="N282" s="15">
        <f t="shared" si="162"/>
        <v>19.783770917551724</v>
      </c>
      <c r="O282" s="14">
        <f t="shared" si="173"/>
        <v>30555.441192858332</v>
      </c>
      <c r="P282" s="8">
        <f t="shared" si="163"/>
        <v>7722350.1323881131</v>
      </c>
      <c r="Q282" s="13">
        <f t="shared" si="168"/>
        <v>272</v>
      </c>
      <c r="R282" s="10">
        <v>252.7324047997397</v>
      </c>
      <c r="S282" s="12">
        <f t="shared" si="169"/>
        <v>-4.7000000000000083E-2</v>
      </c>
      <c r="T282" s="11">
        <f t="shared" si="164"/>
        <v>11477387.095705856</v>
      </c>
      <c r="U282" s="11">
        <f t="shared" si="140"/>
        <v>7198025.8418693505</v>
      </c>
      <c r="V282" s="11">
        <f t="shared" si="165"/>
        <v>15000</v>
      </c>
      <c r="W282" s="11">
        <f t="shared" si="166"/>
        <v>988667.81081683829</v>
      </c>
      <c r="X282" s="10">
        <f t="shared" si="147"/>
        <v>59.351312752655176</v>
      </c>
      <c r="Y282" s="10">
        <f t="shared" si="141"/>
        <v>28540.170175584812</v>
      </c>
      <c r="AA282" s="11">
        <f t="shared" si="148"/>
        <v>5000</v>
      </c>
      <c r="AB282" s="11">
        <f t="shared" si="142"/>
        <v>1365000</v>
      </c>
      <c r="AC282" s="24"/>
      <c r="AD282" s="26">
        <f t="shared" si="149"/>
        <v>-5000</v>
      </c>
      <c r="AE282" s="26">
        <f t="shared" si="150"/>
        <v>-5000</v>
      </c>
      <c r="AF282" s="26">
        <f t="shared" si="151"/>
        <v>-15000</v>
      </c>
      <c r="AG282" s="26">
        <f t="shared" si="152"/>
        <v>0</v>
      </c>
      <c r="AH282" s="26">
        <f t="shared" si="153"/>
        <v>0</v>
      </c>
      <c r="AI282" s="26">
        <f t="shared" si="154"/>
        <v>0</v>
      </c>
      <c r="AJ282" s="26">
        <f t="shared" si="155"/>
        <v>0</v>
      </c>
      <c r="AK282" s="26">
        <f t="shared" si="156"/>
        <v>0</v>
      </c>
      <c r="AL282" s="26">
        <f t="shared" si="157"/>
        <v>0</v>
      </c>
      <c r="AM282" s="26">
        <f t="shared" si="158"/>
        <v>0</v>
      </c>
    </row>
    <row r="283" spans="1:39" x14ac:dyDescent="0.3">
      <c r="A283" s="5">
        <f t="shared" si="167"/>
        <v>274</v>
      </c>
      <c r="B283">
        <v>249.69961594214283</v>
      </c>
      <c r="C283" s="6">
        <f t="shared" si="143"/>
        <v>273</v>
      </c>
      <c r="D283" s="7">
        <f t="shared" si="159"/>
        <v>-1.1999999999999974E-2</v>
      </c>
      <c r="E283" s="8">
        <f t="shared" si="144"/>
        <v>11625916.934402177</v>
      </c>
      <c r="F283" s="8">
        <f t="shared" si="160"/>
        <v>7126469.5317669185</v>
      </c>
      <c r="G283" s="8">
        <f t="shared" si="145"/>
        <v>15000</v>
      </c>
      <c r="H283" s="8">
        <f t="shared" si="170"/>
        <v>1003667.8108168383</v>
      </c>
      <c r="I283" s="15">
        <f t="shared" si="161"/>
        <v>60.072178899448552</v>
      </c>
      <c r="J283" s="15">
        <f t="shared" si="171"/>
        <v>28600.24235448426</v>
      </c>
      <c r="K283" s="19"/>
      <c r="L283" s="8">
        <f t="shared" si="146"/>
        <v>5000</v>
      </c>
      <c r="M283" s="8">
        <f t="shared" si="172"/>
        <v>1370000</v>
      </c>
      <c r="N283" s="15">
        <f t="shared" si="162"/>
        <v>20.024059633149516</v>
      </c>
      <c r="O283" s="14">
        <f t="shared" si="173"/>
        <v>30575.465252491482</v>
      </c>
      <c r="P283" s="8">
        <f t="shared" si="163"/>
        <v>7634681.9307994563</v>
      </c>
      <c r="Q283" s="13">
        <f t="shared" si="168"/>
        <v>273</v>
      </c>
      <c r="R283" s="10">
        <v>249.69961594214283</v>
      </c>
      <c r="S283" s="12">
        <f t="shared" si="169"/>
        <v>-1.1999999999999974E-2</v>
      </c>
      <c r="T283" s="11">
        <f t="shared" si="164"/>
        <v>11625916.934402177</v>
      </c>
      <c r="U283" s="11">
        <f t="shared" si="140"/>
        <v>7126469.5317669185</v>
      </c>
      <c r="V283" s="11">
        <f t="shared" si="165"/>
        <v>15000</v>
      </c>
      <c r="W283" s="11">
        <f t="shared" si="166"/>
        <v>1003667.8108168383</v>
      </c>
      <c r="X283" s="10">
        <f t="shared" si="147"/>
        <v>60.072178899448552</v>
      </c>
      <c r="Y283" s="10">
        <f t="shared" si="141"/>
        <v>28600.24235448426</v>
      </c>
      <c r="AA283" s="11">
        <f t="shared" si="148"/>
        <v>5000</v>
      </c>
      <c r="AB283" s="11">
        <f t="shared" si="142"/>
        <v>1370000</v>
      </c>
      <c r="AC283" s="24"/>
      <c r="AD283" s="26">
        <f t="shared" si="149"/>
        <v>-5000</v>
      </c>
      <c r="AE283" s="26">
        <f t="shared" si="150"/>
        <v>-5000</v>
      </c>
      <c r="AF283" s="26">
        <f t="shared" si="151"/>
        <v>-15000</v>
      </c>
      <c r="AG283" s="26">
        <f t="shared" si="152"/>
        <v>0</v>
      </c>
      <c r="AH283" s="26">
        <f t="shared" si="153"/>
        <v>0</v>
      </c>
      <c r="AI283" s="26">
        <f t="shared" si="154"/>
        <v>0</v>
      </c>
      <c r="AJ283" s="26">
        <f t="shared" si="155"/>
        <v>0</v>
      </c>
      <c r="AK283" s="26">
        <f t="shared" si="156"/>
        <v>0</v>
      </c>
      <c r="AL283" s="26">
        <f t="shared" si="157"/>
        <v>0</v>
      </c>
      <c r="AM283" s="26">
        <f t="shared" si="158"/>
        <v>0</v>
      </c>
    </row>
    <row r="284" spans="1:39" x14ac:dyDescent="0.3">
      <c r="A284" s="5">
        <f t="shared" si="167"/>
        <v>275</v>
      </c>
      <c r="B284">
        <v>275.6683760001257</v>
      </c>
      <c r="C284" s="6">
        <f t="shared" si="143"/>
        <v>274</v>
      </c>
      <c r="D284" s="7">
        <f t="shared" si="159"/>
        <v>0.10400000000000009</v>
      </c>
      <c r="E284" s="8">
        <f t="shared" si="144"/>
        <v>11776303.396082208</v>
      </c>
      <c r="F284" s="8">
        <f t="shared" si="160"/>
        <v>7884182.3630706789</v>
      </c>
      <c r="G284" s="8">
        <f t="shared" si="145"/>
        <v>15000</v>
      </c>
      <c r="H284" s="8">
        <f t="shared" si="170"/>
        <v>1018667.8108168383</v>
      </c>
      <c r="I284" s="15">
        <f t="shared" si="161"/>
        <v>54.413205524862818</v>
      </c>
      <c r="J284" s="15">
        <f t="shared" si="171"/>
        <v>28654.655560009123</v>
      </c>
      <c r="K284" s="19"/>
      <c r="L284" s="8">
        <f t="shared" si="146"/>
        <v>5000</v>
      </c>
      <c r="M284" s="8">
        <f t="shared" si="172"/>
        <v>1375000</v>
      </c>
      <c r="N284" s="15">
        <f t="shared" si="162"/>
        <v>18.137735174954273</v>
      </c>
      <c r="O284" s="14">
        <f t="shared" si="173"/>
        <v>30593.602987666436</v>
      </c>
      <c r="P284" s="8">
        <f t="shared" si="163"/>
        <v>8433688.8516026009</v>
      </c>
      <c r="Q284" s="13">
        <f t="shared" si="168"/>
        <v>274</v>
      </c>
      <c r="R284" s="10">
        <v>275.6683760001257</v>
      </c>
      <c r="S284" s="12">
        <f t="shared" si="169"/>
        <v>0.10400000000000009</v>
      </c>
      <c r="T284" s="11">
        <f t="shared" si="164"/>
        <v>11776303.396082208</v>
      </c>
      <c r="U284" s="11">
        <f t="shared" si="140"/>
        <v>7884182.3630706789</v>
      </c>
      <c r="V284" s="11">
        <f t="shared" si="165"/>
        <v>15000</v>
      </c>
      <c r="W284" s="11">
        <f t="shared" si="166"/>
        <v>1018667.8108168383</v>
      </c>
      <c r="X284" s="10">
        <f t="shared" si="147"/>
        <v>54.413205524862818</v>
      </c>
      <c r="Y284" s="10">
        <f t="shared" si="141"/>
        <v>28654.655560009123</v>
      </c>
      <c r="AA284" s="11">
        <f t="shared" si="148"/>
        <v>5000</v>
      </c>
      <c r="AB284" s="11">
        <f t="shared" si="142"/>
        <v>1375000</v>
      </c>
      <c r="AC284" s="24"/>
      <c r="AD284" s="26">
        <f t="shared" si="149"/>
        <v>-5000</v>
      </c>
      <c r="AE284" s="26">
        <f t="shared" si="150"/>
        <v>-5000</v>
      </c>
      <c r="AF284" s="26">
        <f t="shared" si="151"/>
        <v>-15000</v>
      </c>
      <c r="AG284" s="26">
        <f t="shared" si="152"/>
        <v>0</v>
      </c>
      <c r="AH284" s="26">
        <f t="shared" si="153"/>
        <v>0</v>
      </c>
      <c r="AI284" s="26">
        <f t="shared" si="154"/>
        <v>0</v>
      </c>
      <c r="AJ284" s="26">
        <f t="shared" si="155"/>
        <v>0</v>
      </c>
      <c r="AK284" s="26">
        <f t="shared" si="156"/>
        <v>0</v>
      </c>
      <c r="AL284" s="26">
        <f t="shared" si="157"/>
        <v>0</v>
      </c>
      <c r="AM284" s="26">
        <f t="shared" si="158"/>
        <v>0</v>
      </c>
    </row>
    <row r="285" spans="1:39" x14ac:dyDescent="0.3">
      <c r="A285" s="5">
        <f t="shared" si="167"/>
        <v>276</v>
      </c>
      <c r="B285">
        <v>286.97077941613082</v>
      </c>
      <c r="C285" s="6">
        <f t="shared" si="143"/>
        <v>275</v>
      </c>
      <c r="D285" s="7">
        <f t="shared" si="159"/>
        <v>4.0999999999999877E-2</v>
      </c>
      <c r="E285" s="8">
        <f t="shared" si="144"/>
        <v>11928569.688533232</v>
      </c>
      <c r="F285" s="8">
        <f t="shared" si="160"/>
        <v>8223048.839956576</v>
      </c>
      <c r="G285" s="8">
        <f t="shared" si="145"/>
        <v>15000</v>
      </c>
      <c r="H285" s="8">
        <f t="shared" si="170"/>
        <v>1033667.8108168383</v>
      </c>
      <c r="I285" s="15">
        <f t="shared" si="161"/>
        <v>52.270130187188109</v>
      </c>
      <c r="J285" s="15">
        <f t="shared" si="171"/>
        <v>28706.925690196313</v>
      </c>
      <c r="K285" s="19"/>
      <c r="L285" s="8">
        <f t="shared" si="146"/>
        <v>5000</v>
      </c>
      <c r="M285" s="8">
        <f t="shared" si="172"/>
        <v>1380000</v>
      </c>
      <c r="N285" s="15">
        <f t="shared" si="162"/>
        <v>17.423376729062703</v>
      </c>
      <c r="O285" s="14">
        <f t="shared" si="173"/>
        <v>30611.0263643955</v>
      </c>
      <c r="P285" s="8">
        <f t="shared" si="163"/>
        <v>8784470.0945183057</v>
      </c>
      <c r="Q285" s="13">
        <f t="shared" si="168"/>
        <v>275</v>
      </c>
      <c r="R285" s="10">
        <v>286.97077941613082</v>
      </c>
      <c r="S285" s="12">
        <f t="shared" si="169"/>
        <v>4.0999999999999877E-2</v>
      </c>
      <c r="T285" s="11">
        <f t="shared" si="164"/>
        <v>11928569.688533232</v>
      </c>
      <c r="U285" s="11">
        <f t="shared" si="140"/>
        <v>8223048.839956576</v>
      </c>
      <c r="V285" s="11">
        <f t="shared" si="165"/>
        <v>15000</v>
      </c>
      <c r="W285" s="11">
        <f t="shared" si="166"/>
        <v>1033667.8108168383</v>
      </c>
      <c r="X285" s="10">
        <f t="shared" si="147"/>
        <v>52.270130187188109</v>
      </c>
      <c r="Y285" s="10">
        <f t="shared" si="141"/>
        <v>28706.925690196313</v>
      </c>
      <c r="AA285" s="11">
        <f t="shared" si="148"/>
        <v>5000</v>
      </c>
      <c r="AB285" s="11">
        <f t="shared" si="142"/>
        <v>1380000</v>
      </c>
      <c r="AC285" s="24"/>
      <c r="AD285" s="26">
        <f t="shared" si="149"/>
        <v>-5000</v>
      </c>
      <c r="AE285" s="26">
        <f t="shared" si="150"/>
        <v>-5000</v>
      </c>
      <c r="AF285" s="26">
        <f t="shared" si="151"/>
        <v>-15000</v>
      </c>
      <c r="AG285" s="26">
        <f t="shared" si="152"/>
        <v>0</v>
      </c>
      <c r="AH285" s="26">
        <f t="shared" si="153"/>
        <v>0</v>
      </c>
      <c r="AI285" s="26">
        <f t="shared" si="154"/>
        <v>0</v>
      </c>
      <c r="AJ285" s="26">
        <f t="shared" si="155"/>
        <v>0</v>
      </c>
      <c r="AK285" s="26">
        <f t="shared" si="156"/>
        <v>0</v>
      </c>
      <c r="AL285" s="26">
        <f t="shared" si="157"/>
        <v>0</v>
      </c>
      <c r="AM285" s="26">
        <f t="shared" si="158"/>
        <v>0</v>
      </c>
    </row>
    <row r="286" spans="1:39" x14ac:dyDescent="0.3">
      <c r="A286" s="5">
        <f t="shared" si="167"/>
        <v>277</v>
      </c>
      <c r="B286">
        <v>276.06588979831787</v>
      </c>
      <c r="C286" s="6">
        <f t="shared" si="143"/>
        <v>276</v>
      </c>
      <c r="D286" s="7">
        <f t="shared" si="159"/>
        <v>-3.7999999999999944E-2</v>
      </c>
      <c r="E286" s="8">
        <f t="shared" si="144"/>
        <v>12082739.309639897</v>
      </c>
      <c r="F286" s="8">
        <f t="shared" si="160"/>
        <v>7925002.9840382263</v>
      </c>
      <c r="G286" s="8">
        <f t="shared" si="145"/>
        <v>15000</v>
      </c>
      <c r="H286" s="8">
        <f t="shared" si="170"/>
        <v>1048667.8108168384</v>
      </c>
      <c r="I286" s="15">
        <f t="shared" si="161"/>
        <v>54.334854664436705</v>
      </c>
      <c r="J286" s="15">
        <f t="shared" si="171"/>
        <v>28761.26054486075</v>
      </c>
      <c r="K286" s="19"/>
      <c r="L286" s="8">
        <f t="shared" si="146"/>
        <v>5000</v>
      </c>
      <c r="M286" s="8">
        <f t="shared" si="172"/>
        <v>1385000</v>
      </c>
      <c r="N286" s="15">
        <f t="shared" si="162"/>
        <v>18.111618221478899</v>
      </c>
      <c r="O286" s="14">
        <f t="shared" si="173"/>
        <v>30629.13798261698</v>
      </c>
      <c r="P286" s="8">
        <f t="shared" si="163"/>
        <v>8455660.2309266105</v>
      </c>
      <c r="Q286" s="13">
        <f t="shared" si="168"/>
        <v>276</v>
      </c>
      <c r="R286" s="10">
        <v>276.06588979831787</v>
      </c>
      <c r="S286" s="12">
        <f t="shared" si="169"/>
        <v>-3.7999999999999944E-2</v>
      </c>
      <c r="T286" s="11">
        <f t="shared" si="164"/>
        <v>12082739.309639897</v>
      </c>
      <c r="U286" s="11">
        <f t="shared" si="140"/>
        <v>7925002.9840382263</v>
      </c>
      <c r="V286" s="11">
        <f t="shared" si="165"/>
        <v>15000</v>
      </c>
      <c r="W286" s="11">
        <f t="shared" si="166"/>
        <v>1048667.8108168384</v>
      </c>
      <c r="X286" s="10">
        <f t="shared" si="147"/>
        <v>54.334854664436705</v>
      </c>
      <c r="Y286" s="10">
        <f t="shared" si="141"/>
        <v>28761.26054486075</v>
      </c>
      <c r="AA286" s="11">
        <f t="shared" si="148"/>
        <v>5000</v>
      </c>
      <c r="AB286" s="11">
        <f t="shared" si="142"/>
        <v>1385000</v>
      </c>
      <c r="AC286" s="24"/>
      <c r="AD286" s="26">
        <f t="shared" si="149"/>
        <v>-5000</v>
      </c>
      <c r="AE286" s="26">
        <f t="shared" si="150"/>
        <v>-5000</v>
      </c>
      <c r="AF286" s="26">
        <f t="shared" si="151"/>
        <v>-15000</v>
      </c>
      <c r="AG286" s="26">
        <f t="shared" si="152"/>
        <v>0</v>
      </c>
      <c r="AH286" s="26">
        <f t="shared" si="153"/>
        <v>0</v>
      </c>
      <c r="AI286" s="26">
        <f t="shared" si="154"/>
        <v>0</v>
      </c>
      <c r="AJ286" s="26">
        <f t="shared" si="155"/>
        <v>0</v>
      </c>
      <c r="AK286" s="26">
        <f t="shared" si="156"/>
        <v>0</v>
      </c>
      <c r="AL286" s="26">
        <f t="shared" si="157"/>
        <v>0</v>
      </c>
      <c r="AM286" s="26">
        <f t="shared" si="158"/>
        <v>0</v>
      </c>
    </row>
    <row r="287" spans="1:39" x14ac:dyDescent="0.3">
      <c r="A287" s="5">
        <f t="shared" si="167"/>
        <v>278</v>
      </c>
      <c r="B287">
        <v>281.86327348408253</v>
      </c>
      <c r="C287" s="6">
        <f t="shared" si="143"/>
        <v>277</v>
      </c>
      <c r="D287" s="7">
        <f t="shared" si="159"/>
        <v>2.0999999999999935E-2</v>
      </c>
      <c r="E287" s="8">
        <f t="shared" si="144"/>
        <v>12238836.051010394</v>
      </c>
      <c r="F287" s="8">
        <f t="shared" si="160"/>
        <v>8106743.0467030285</v>
      </c>
      <c r="G287" s="8">
        <f t="shared" si="145"/>
        <v>15000</v>
      </c>
      <c r="H287" s="8">
        <f t="shared" si="170"/>
        <v>1063667.8108168384</v>
      </c>
      <c r="I287" s="15">
        <f t="shared" si="161"/>
        <v>53.21729154205358</v>
      </c>
      <c r="J287" s="15">
        <f t="shared" si="171"/>
        <v>28814.477836402802</v>
      </c>
      <c r="K287" s="19"/>
      <c r="L287" s="8">
        <f t="shared" si="146"/>
        <v>5000</v>
      </c>
      <c r="M287" s="8">
        <f t="shared" si="172"/>
        <v>1390000</v>
      </c>
      <c r="N287" s="15">
        <f t="shared" si="162"/>
        <v>17.739097180684528</v>
      </c>
      <c r="O287" s="14">
        <f t="shared" si="173"/>
        <v>30646.877079797665</v>
      </c>
      <c r="P287" s="8">
        <f t="shared" si="163"/>
        <v>8638229.0957760699</v>
      </c>
      <c r="Q287" s="13">
        <f t="shared" si="168"/>
        <v>277</v>
      </c>
      <c r="R287" s="10">
        <v>281.86327348408253</v>
      </c>
      <c r="S287" s="12">
        <f t="shared" si="169"/>
        <v>2.0999999999999935E-2</v>
      </c>
      <c r="T287" s="11">
        <f t="shared" si="164"/>
        <v>12238836.051010394</v>
      </c>
      <c r="U287" s="11">
        <f t="shared" si="140"/>
        <v>8106743.0467030285</v>
      </c>
      <c r="V287" s="11">
        <f t="shared" si="165"/>
        <v>15000</v>
      </c>
      <c r="W287" s="11">
        <f t="shared" si="166"/>
        <v>1063667.8108168384</v>
      </c>
      <c r="X287" s="10">
        <f t="shared" si="147"/>
        <v>53.21729154205358</v>
      </c>
      <c r="Y287" s="10">
        <f t="shared" si="141"/>
        <v>28814.477836402802</v>
      </c>
      <c r="AA287" s="11">
        <f t="shared" si="148"/>
        <v>5000</v>
      </c>
      <c r="AB287" s="11">
        <f t="shared" si="142"/>
        <v>1390000</v>
      </c>
      <c r="AC287" s="24"/>
      <c r="AD287" s="26">
        <f t="shared" si="149"/>
        <v>-5000</v>
      </c>
      <c r="AE287" s="26">
        <f t="shared" si="150"/>
        <v>-5000</v>
      </c>
      <c r="AF287" s="26">
        <f t="shared" si="151"/>
        <v>-15000</v>
      </c>
      <c r="AG287" s="26">
        <f t="shared" si="152"/>
        <v>0</v>
      </c>
      <c r="AH287" s="26">
        <f t="shared" si="153"/>
        <v>0</v>
      </c>
      <c r="AI287" s="26">
        <f t="shared" si="154"/>
        <v>0</v>
      </c>
      <c r="AJ287" s="26">
        <f t="shared" si="155"/>
        <v>0</v>
      </c>
      <c r="AK287" s="26">
        <f t="shared" si="156"/>
        <v>0</v>
      </c>
      <c r="AL287" s="26">
        <f t="shared" si="157"/>
        <v>0</v>
      </c>
      <c r="AM287" s="26">
        <f t="shared" si="158"/>
        <v>0</v>
      </c>
    </row>
    <row r="288" spans="1:39" x14ac:dyDescent="0.3">
      <c r="A288" s="5">
        <f t="shared" si="167"/>
        <v>279</v>
      </c>
      <c r="B288">
        <v>259.31421160535592</v>
      </c>
      <c r="C288" s="6">
        <f t="shared" si="143"/>
        <v>278</v>
      </c>
      <c r="D288" s="7">
        <f t="shared" si="159"/>
        <v>-0.08</v>
      </c>
      <c r="E288" s="8">
        <f t="shared" si="144"/>
        <v>12396884.001648024</v>
      </c>
      <c r="F288" s="8">
        <f t="shared" si="160"/>
        <v>7472003.6029667864</v>
      </c>
      <c r="G288" s="8">
        <f t="shared" si="145"/>
        <v>15000</v>
      </c>
      <c r="H288" s="8">
        <f t="shared" si="170"/>
        <v>1078667.8108168384</v>
      </c>
      <c r="I288" s="15">
        <f t="shared" si="161"/>
        <v>57.844882110927806</v>
      </c>
      <c r="J288" s="15">
        <f t="shared" si="171"/>
        <v>28872.322718513729</v>
      </c>
      <c r="K288" s="19"/>
      <c r="L288" s="8">
        <f t="shared" si="146"/>
        <v>5000</v>
      </c>
      <c r="M288" s="8">
        <f t="shared" si="172"/>
        <v>1395000</v>
      </c>
      <c r="N288" s="15">
        <f t="shared" si="162"/>
        <v>19.28162737030927</v>
      </c>
      <c r="O288" s="14">
        <f t="shared" si="173"/>
        <v>30666.158707167975</v>
      </c>
      <c r="P288" s="8">
        <f t="shared" si="163"/>
        <v>7952170.7681139847</v>
      </c>
      <c r="Q288" s="13">
        <f t="shared" si="168"/>
        <v>278</v>
      </c>
      <c r="R288" s="10">
        <v>259.31421160535592</v>
      </c>
      <c r="S288" s="12">
        <f t="shared" si="169"/>
        <v>-0.08</v>
      </c>
      <c r="T288" s="11">
        <f t="shared" si="164"/>
        <v>12396884.001648024</v>
      </c>
      <c r="U288" s="11">
        <f t="shared" si="140"/>
        <v>7472003.6029667864</v>
      </c>
      <c r="V288" s="11">
        <f t="shared" si="165"/>
        <v>15000</v>
      </c>
      <c r="W288" s="11">
        <f t="shared" si="166"/>
        <v>1078667.8108168384</v>
      </c>
      <c r="X288" s="10">
        <f t="shared" si="147"/>
        <v>57.844882110927806</v>
      </c>
      <c r="Y288" s="10">
        <f t="shared" si="141"/>
        <v>28872.322718513729</v>
      </c>
      <c r="AA288" s="11">
        <f t="shared" si="148"/>
        <v>5000</v>
      </c>
      <c r="AB288" s="11">
        <f t="shared" si="142"/>
        <v>1395000</v>
      </c>
      <c r="AC288" s="24"/>
      <c r="AD288" s="26">
        <f t="shared" si="149"/>
        <v>-5000</v>
      </c>
      <c r="AE288" s="26">
        <f t="shared" si="150"/>
        <v>-5000</v>
      </c>
      <c r="AF288" s="26">
        <f t="shared" si="151"/>
        <v>-15000</v>
      </c>
      <c r="AG288" s="26">
        <f t="shared" si="152"/>
        <v>0</v>
      </c>
      <c r="AH288" s="26">
        <f t="shared" si="153"/>
        <v>0</v>
      </c>
      <c r="AI288" s="26">
        <f t="shared" si="154"/>
        <v>0</v>
      </c>
      <c r="AJ288" s="26">
        <f t="shared" si="155"/>
        <v>0</v>
      </c>
      <c r="AK288" s="26">
        <f t="shared" si="156"/>
        <v>0</v>
      </c>
      <c r="AL288" s="26">
        <f t="shared" si="157"/>
        <v>0</v>
      </c>
      <c r="AM288" s="26">
        <f t="shared" si="158"/>
        <v>0</v>
      </c>
    </row>
    <row r="289" spans="1:39" x14ac:dyDescent="0.3">
      <c r="A289" s="5">
        <f t="shared" si="167"/>
        <v>280</v>
      </c>
      <c r="B289">
        <v>247.64507208311488</v>
      </c>
      <c r="C289" s="6">
        <f t="shared" si="143"/>
        <v>279</v>
      </c>
      <c r="D289" s="7">
        <f t="shared" si="159"/>
        <v>-4.5000000000000089E-2</v>
      </c>
      <c r="E289" s="8">
        <f t="shared" si="144"/>
        <v>12556907.551668625</v>
      </c>
      <c r="F289" s="8">
        <f t="shared" si="160"/>
        <v>7150088.4408332808</v>
      </c>
      <c r="G289" s="8">
        <f t="shared" si="145"/>
        <v>15000</v>
      </c>
      <c r="H289" s="8">
        <f t="shared" si="170"/>
        <v>1093667.8108168384</v>
      </c>
      <c r="I289" s="15">
        <f t="shared" si="161"/>
        <v>60.570557184217598</v>
      </c>
      <c r="J289" s="15">
        <f t="shared" si="171"/>
        <v>28932.893275697948</v>
      </c>
      <c r="K289" s="19"/>
      <c r="L289" s="8">
        <f t="shared" si="146"/>
        <v>5000</v>
      </c>
      <c r="M289" s="8">
        <f t="shared" si="172"/>
        <v>1400000</v>
      </c>
      <c r="N289" s="15">
        <f t="shared" si="162"/>
        <v>20.190185728072535</v>
      </c>
      <c r="O289" s="14">
        <f t="shared" si="173"/>
        <v>30686.348892896047</v>
      </c>
      <c r="P289" s="8">
        <f t="shared" si="163"/>
        <v>7599323.0835488541</v>
      </c>
      <c r="Q289" s="13">
        <f t="shared" si="168"/>
        <v>279</v>
      </c>
      <c r="R289" s="10">
        <v>247.64507208311488</v>
      </c>
      <c r="S289" s="12">
        <f t="shared" si="169"/>
        <v>-4.5000000000000089E-2</v>
      </c>
      <c r="T289" s="11">
        <f t="shared" si="164"/>
        <v>12556907.551668625</v>
      </c>
      <c r="U289" s="11">
        <f t="shared" si="140"/>
        <v>7150088.4408332808</v>
      </c>
      <c r="V289" s="11">
        <f t="shared" si="165"/>
        <v>15000</v>
      </c>
      <c r="W289" s="11">
        <f t="shared" si="166"/>
        <v>1093667.8108168384</v>
      </c>
      <c r="X289" s="10">
        <f t="shared" si="147"/>
        <v>60.570557184217598</v>
      </c>
      <c r="Y289" s="10">
        <f t="shared" si="141"/>
        <v>28932.893275697948</v>
      </c>
      <c r="AA289" s="11">
        <f t="shared" si="148"/>
        <v>5000</v>
      </c>
      <c r="AB289" s="11">
        <f t="shared" si="142"/>
        <v>1400000</v>
      </c>
      <c r="AC289" s="24"/>
      <c r="AD289" s="26">
        <f t="shared" si="149"/>
        <v>-5000</v>
      </c>
      <c r="AE289" s="26">
        <f t="shared" si="150"/>
        <v>-5000</v>
      </c>
      <c r="AF289" s="26">
        <f t="shared" si="151"/>
        <v>-15000</v>
      </c>
      <c r="AG289" s="26">
        <f t="shared" si="152"/>
        <v>0</v>
      </c>
      <c r="AH289" s="26">
        <f t="shared" si="153"/>
        <v>0</v>
      </c>
      <c r="AI289" s="26">
        <f t="shared" si="154"/>
        <v>0</v>
      </c>
      <c r="AJ289" s="26">
        <f t="shared" si="155"/>
        <v>0</v>
      </c>
      <c r="AK289" s="26">
        <f t="shared" si="156"/>
        <v>0</v>
      </c>
      <c r="AL289" s="26">
        <f t="shared" si="157"/>
        <v>0</v>
      </c>
      <c r="AM289" s="26">
        <f t="shared" si="158"/>
        <v>0</v>
      </c>
    </row>
    <row r="290" spans="1:39" x14ac:dyDescent="0.3">
      <c r="A290" s="5">
        <f t="shared" si="167"/>
        <v>281</v>
      </c>
      <c r="B290">
        <v>266.96138770559787</v>
      </c>
      <c r="C290" s="6">
        <f t="shared" si="143"/>
        <v>280</v>
      </c>
      <c r="D290" s="7">
        <f t="shared" si="159"/>
        <v>7.8000000000000111E-2</v>
      </c>
      <c r="E290" s="8">
        <f t="shared" si="144"/>
        <v>12718931.396064484</v>
      </c>
      <c r="F290" s="8">
        <f t="shared" si="160"/>
        <v>7723965.3392182775</v>
      </c>
      <c r="G290" s="8">
        <f t="shared" si="145"/>
        <v>15000</v>
      </c>
      <c r="H290" s="8">
        <f t="shared" si="170"/>
        <v>1108667.8108168384</v>
      </c>
      <c r="I290" s="15">
        <f t="shared" si="161"/>
        <v>56.187900913003332</v>
      </c>
      <c r="J290" s="15">
        <f t="shared" si="171"/>
        <v>28989.081176610951</v>
      </c>
      <c r="K290" s="19"/>
      <c r="L290" s="8">
        <f t="shared" si="146"/>
        <v>5000</v>
      </c>
      <c r="M290" s="8">
        <f t="shared" si="172"/>
        <v>1405000</v>
      </c>
      <c r="N290" s="15">
        <f t="shared" si="162"/>
        <v>18.729300304334444</v>
      </c>
      <c r="O290" s="14">
        <f t="shared" si="173"/>
        <v>30705.078193200381</v>
      </c>
      <c r="P290" s="8">
        <f t="shared" si="163"/>
        <v>8197070.2840656657</v>
      </c>
      <c r="Q290" s="13">
        <f t="shared" si="168"/>
        <v>280</v>
      </c>
      <c r="R290" s="10">
        <v>266.96138770559787</v>
      </c>
      <c r="S290" s="12">
        <f t="shared" si="169"/>
        <v>7.8000000000000111E-2</v>
      </c>
      <c r="T290" s="11">
        <f t="shared" si="164"/>
        <v>12718931.396064484</v>
      </c>
      <c r="U290" s="11">
        <f t="shared" si="140"/>
        <v>7723965.3392182775</v>
      </c>
      <c r="V290" s="11">
        <f t="shared" si="165"/>
        <v>15000</v>
      </c>
      <c r="W290" s="11">
        <f t="shared" si="166"/>
        <v>1108667.8108168384</v>
      </c>
      <c r="X290" s="10">
        <f t="shared" si="147"/>
        <v>56.187900913003332</v>
      </c>
      <c r="Y290" s="10">
        <f t="shared" si="141"/>
        <v>28989.081176610951</v>
      </c>
      <c r="AA290" s="11">
        <f t="shared" si="148"/>
        <v>5000</v>
      </c>
      <c r="AB290" s="11">
        <f t="shared" si="142"/>
        <v>1405000</v>
      </c>
      <c r="AC290" s="24"/>
      <c r="AD290" s="26">
        <f t="shared" si="149"/>
        <v>-5000</v>
      </c>
      <c r="AE290" s="26">
        <f t="shared" si="150"/>
        <v>-5000</v>
      </c>
      <c r="AF290" s="26">
        <f t="shared" si="151"/>
        <v>-15000</v>
      </c>
      <c r="AG290" s="26">
        <f t="shared" si="152"/>
        <v>0</v>
      </c>
      <c r="AH290" s="26">
        <f t="shared" si="153"/>
        <v>0</v>
      </c>
      <c r="AI290" s="26">
        <f t="shared" si="154"/>
        <v>0</v>
      </c>
      <c r="AJ290" s="26">
        <f t="shared" si="155"/>
        <v>0</v>
      </c>
      <c r="AK290" s="26">
        <f t="shared" si="156"/>
        <v>0</v>
      </c>
      <c r="AL290" s="26">
        <f t="shared" si="157"/>
        <v>0</v>
      </c>
      <c r="AM290" s="26">
        <f t="shared" si="158"/>
        <v>0</v>
      </c>
    </row>
    <row r="291" spans="1:39" x14ac:dyDescent="0.3">
      <c r="A291" s="5">
        <f t="shared" si="167"/>
        <v>282</v>
      </c>
      <c r="B291">
        <v>300.59852255650316</v>
      </c>
      <c r="C291" s="6">
        <f t="shared" si="143"/>
        <v>281</v>
      </c>
      <c r="D291" s="7">
        <f t="shared" si="159"/>
        <v>0.12599999999999981</v>
      </c>
      <c r="E291" s="8">
        <f t="shared" si="144"/>
        <v>12882980.538515287</v>
      </c>
      <c r="F291" s="8">
        <f t="shared" si="160"/>
        <v>8714074.971959779</v>
      </c>
      <c r="G291" s="8">
        <f t="shared" si="145"/>
        <v>15000</v>
      </c>
      <c r="H291" s="8">
        <f t="shared" si="170"/>
        <v>1123667.8108168384</v>
      </c>
      <c r="I291" s="15">
        <f t="shared" si="161"/>
        <v>49.900444860571355</v>
      </c>
      <c r="J291" s="15">
        <f t="shared" si="171"/>
        <v>29038.981621471521</v>
      </c>
      <c r="K291" s="19"/>
      <c r="L291" s="8">
        <f t="shared" si="146"/>
        <v>5000</v>
      </c>
      <c r="M291" s="8">
        <f t="shared" si="172"/>
        <v>1410000</v>
      </c>
      <c r="N291" s="15">
        <f t="shared" si="162"/>
        <v>16.633481620190452</v>
      </c>
      <c r="O291" s="14">
        <f t="shared" si="173"/>
        <v>30721.71167482057</v>
      </c>
      <c r="P291" s="8">
        <f t="shared" si="163"/>
        <v>9234901.1398579367</v>
      </c>
      <c r="Q291" s="13">
        <f t="shared" si="168"/>
        <v>281</v>
      </c>
      <c r="R291" s="10">
        <v>300.59852255650316</v>
      </c>
      <c r="S291" s="12">
        <f t="shared" si="169"/>
        <v>0.12599999999999981</v>
      </c>
      <c r="T291" s="11">
        <f t="shared" si="164"/>
        <v>12882980.538515287</v>
      </c>
      <c r="U291" s="11">
        <f t="shared" si="140"/>
        <v>8714074.971959779</v>
      </c>
      <c r="V291" s="11">
        <f t="shared" si="165"/>
        <v>15000</v>
      </c>
      <c r="W291" s="11">
        <f t="shared" si="166"/>
        <v>1123667.8108168384</v>
      </c>
      <c r="X291" s="10">
        <f t="shared" si="147"/>
        <v>49.900444860571355</v>
      </c>
      <c r="Y291" s="10">
        <f t="shared" si="141"/>
        <v>29038.981621471521</v>
      </c>
      <c r="AA291" s="11">
        <f t="shared" si="148"/>
        <v>5000</v>
      </c>
      <c r="AB291" s="11">
        <f t="shared" si="142"/>
        <v>1410000</v>
      </c>
      <c r="AC291" s="24"/>
      <c r="AD291" s="26">
        <f t="shared" si="149"/>
        <v>-5000</v>
      </c>
      <c r="AE291" s="26">
        <f t="shared" si="150"/>
        <v>-5000</v>
      </c>
      <c r="AF291" s="26">
        <f t="shared" si="151"/>
        <v>-15000</v>
      </c>
      <c r="AG291" s="26">
        <f t="shared" si="152"/>
        <v>0</v>
      </c>
      <c r="AH291" s="26">
        <f t="shared" si="153"/>
        <v>0</v>
      </c>
      <c r="AI291" s="26">
        <f t="shared" si="154"/>
        <v>0</v>
      </c>
      <c r="AJ291" s="26">
        <f t="shared" si="155"/>
        <v>0</v>
      </c>
      <c r="AK291" s="26">
        <f t="shared" si="156"/>
        <v>0</v>
      </c>
      <c r="AL291" s="26">
        <f t="shared" si="157"/>
        <v>0</v>
      </c>
      <c r="AM291" s="26">
        <f t="shared" si="158"/>
        <v>0</v>
      </c>
    </row>
    <row r="292" spans="1:39" x14ac:dyDescent="0.3">
      <c r="A292" s="5">
        <f t="shared" si="167"/>
        <v>283</v>
      </c>
      <c r="B292">
        <v>314.42605459410231</v>
      </c>
      <c r="C292" s="6">
        <f t="shared" si="143"/>
        <v>282</v>
      </c>
      <c r="D292" s="7">
        <f t="shared" si="159"/>
        <v>4.6000000000000034E-2</v>
      </c>
      <c r="E292" s="8">
        <f t="shared" si="144"/>
        <v>13049080.295246733</v>
      </c>
      <c r="F292" s="8">
        <f t="shared" si="160"/>
        <v>9130612.4206699301</v>
      </c>
      <c r="G292" s="8">
        <f t="shared" si="145"/>
        <v>15000</v>
      </c>
      <c r="H292" s="8">
        <f t="shared" si="170"/>
        <v>1138667.8108168384</v>
      </c>
      <c r="I292" s="15">
        <f t="shared" si="161"/>
        <v>47.705970229991735</v>
      </c>
      <c r="J292" s="15">
        <f t="shared" si="171"/>
        <v>29086.687591701513</v>
      </c>
      <c r="K292" s="19"/>
      <c r="L292" s="8">
        <f t="shared" si="146"/>
        <v>5000</v>
      </c>
      <c r="M292" s="8">
        <f t="shared" si="172"/>
        <v>1415000</v>
      </c>
      <c r="N292" s="15">
        <f t="shared" si="162"/>
        <v>15.90199007666391</v>
      </c>
      <c r="O292" s="14">
        <f t="shared" si="173"/>
        <v>30737.613664897235</v>
      </c>
      <c r="P292" s="8">
        <f t="shared" si="163"/>
        <v>9664706.5922914036</v>
      </c>
      <c r="Q292" s="13">
        <f t="shared" si="168"/>
        <v>282</v>
      </c>
      <c r="R292" s="10">
        <v>314.42605459410231</v>
      </c>
      <c r="S292" s="12">
        <f t="shared" si="169"/>
        <v>4.6000000000000034E-2</v>
      </c>
      <c r="T292" s="11">
        <f t="shared" si="164"/>
        <v>13049080.295246733</v>
      </c>
      <c r="U292" s="11">
        <f t="shared" si="140"/>
        <v>9130612.4206699301</v>
      </c>
      <c r="V292" s="11">
        <f t="shared" si="165"/>
        <v>15000</v>
      </c>
      <c r="W292" s="11">
        <f t="shared" si="166"/>
        <v>1138667.8108168384</v>
      </c>
      <c r="X292" s="10">
        <f t="shared" si="147"/>
        <v>47.705970229991735</v>
      </c>
      <c r="Y292" s="10">
        <f t="shared" si="141"/>
        <v>29086.687591701513</v>
      </c>
      <c r="AA292" s="11">
        <f t="shared" si="148"/>
        <v>5000</v>
      </c>
      <c r="AB292" s="11">
        <f t="shared" si="142"/>
        <v>1415000</v>
      </c>
      <c r="AC292" s="24"/>
      <c r="AD292" s="26">
        <f t="shared" si="149"/>
        <v>-5000</v>
      </c>
      <c r="AE292" s="26">
        <f t="shared" si="150"/>
        <v>-5000</v>
      </c>
      <c r="AF292" s="26">
        <f t="shared" si="151"/>
        <v>-15000</v>
      </c>
      <c r="AG292" s="26">
        <f t="shared" si="152"/>
        <v>0</v>
      </c>
      <c r="AH292" s="26">
        <f t="shared" si="153"/>
        <v>0</v>
      </c>
      <c r="AI292" s="26">
        <f t="shared" si="154"/>
        <v>0</v>
      </c>
      <c r="AJ292" s="26">
        <f t="shared" si="155"/>
        <v>0</v>
      </c>
      <c r="AK292" s="26">
        <f t="shared" si="156"/>
        <v>0</v>
      </c>
      <c r="AL292" s="26">
        <f t="shared" si="157"/>
        <v>0</v>
      </c>
      <c r="AM292" s="26">
        <f t="shared" si="158"/>
        <v>0</v>
      </c>
    </row>
    <row r="293" spans="1:39" x14ac:dyDescent="0.3">
      <c r="A293" s="5">
        <f t="shared" si="167"/>
        <v>284</v>
      </c>
      <c r="B293">
        <v>359.70340645565301</v>
      </c>
      <c r="C293" s="6">
        <f t="shared" si="143"/>
        <v>283</v>
      </c>
      <c r="D293" s="7">
        <f t="shared" si="159"/>
        <v>0.14399999999999988</v>
      </c>
      <c r="E293" s="8">
        <f t="shared" si="144"/>
        <v>13217256.298937311</v>
      </c>
      <c r="F293" s="8">
        <f t="shared" si="160"/>
        <v>10462580.609246399</v>
      </c>
      <c r="G293" s="8">
        <f t="shared" si="145"/>
        <v>15000</v>
      </c>
      <c r="H293" s="8">
        <f t="shared" si="170"/>
        <v>1153667.8108168384</v>
      </c>
      <c r="I293" s="15">
        <f t="shared" si="161"/>
        <v>41.701022928314458</v>
      </c>
      <c r="J293" s="15">
        <f t="shared" si="171"/>
        <v>29128.388614629828</v>
      </c>
      <c r="K293" s="19"/>
      <c r="L293" s="8">
        <f t="shared" si="146"/>
        <v>5000</v>
      </c>
      <c r="M293" s="8">
        <f t="shared" si="172"/>
        <v>1420000</v>
      </c>
      <c r="N293" s="15">
        <f t="shared" si="162"/>
        <v>13.900340976104818</v>
      </c>
      <c r="O293" s="14">
        <f t="shared" si="173"/>
        <v>30751.514005873341</v>
      </c>
      <c r="P293" s="8">
        <f t="shared" si="163"/>
        <v>11061424.341581365</v>
      </c>
      <c r="Q293" s="13">
        <f t="shared" si="168"/>
        <v>283</v>
      </c>
      <c r="R293" s="10">
        <v>359.70340645565301</v>
      </c>
      <c r="S293" s="12">
        <f t="shared" si="169"/>
        <v>0.14399999999999988</v>
      </c>
      <c r="T293" s="11">
        <f t="shared" si="164"/>
        <v>13217256.298937311</v>
      </c>
      <c r="U293" s="11">
        <f t="shared" si="140"/>
        <v>10462580.609246399</v>
      </c>
      <c r="V293" s="11">
        <f t="shared" si="165"/>
        <v>15000</v>
      </c>
      <c r="W293" s="11">
        <f t="shared" si="166"/>
        <v>1153667.8108168384</v>
      </c>
      <c r="X293" s="10">
        <f t="shared" si="147"/>
        <v>41.701022928314458</v>
      </c>
      <c r="Y293" s="10">
        <f t="shared" si="141"/>
        <v>29128.388614629828</v>
      </c>
      <c r="AA293" s="11">
        <f t="shared" si="148"/>
        <v>5000</v>
      </c>
      <c r="AB293" s="11">
        <f t="shared" si="142"/>
        <v>1420000</v>
      </c>
      <c r="AC293" s="24"/>
      <c r="AD293" s="26">
        <f t="shared" si="149"/>
        <v>-5000</v>
      </c>
      <c r="AE293" s="26">
        <f t="shared" si="150"/>
        <v>-5000</v>
      </c>
      <c r="AF293" s="26">
        <f t="shared" si="151"/>
        <v>-15000</v>
      </c>
      <c r="AG293" s="26">
        <f t="shared" si="152"/>
        <v>0</v>
      </c>
      <c r="AH293" s="26">
        <f t="shared" si="153"/>
        <v>0</v>
      </c>
      <c r="AI293" s="26">
        <f t="shared" si="154"/>
        <v>0</v>
      </c>
      <c r="AJ293" s="26">
        <f t="shared" si="155"/>
        <v>0</v>
      </c>
      <c r="AK293" s="26">
        <f t="shared" si="156"/>
        <v>0</v>
      </c>
      <c r="AL293" s="26">
        <f t="shared" si="157"/>
        <v>0</v>
      </c>
      <c r="AM293" s="26">
        <f t="shared" si="158"/>
        <v>0</v>
      </c>
    </row>
    <row r="294" spans="1:39" x14ac:dyDescent="0.3">
      <c r="A294" s="5">
        <f t="shared" si="167"/>
        <v>285</v>
      </c>
      <c r="B294">
        <v>375.89005974615736</v>
      </c>
      <c r="C294" s="6">
        <f t="shared" si="143"/>
        <v>284</v>
      </c>
      <c r="D294" s="7">
        <f t="shared" si="159"/>
        <v>4.4999999999999908E-2</v>
      </c>
      <c r="E294" s="8">
        <f t="shared" si="144"/>
        <v>13387534.50267403</v>
      </c>
      <c r="F294" s="8">
        <f t="shared" si="160"/>
        <v>10949071.736662487</v>
      </c>
      <c r="G294" s="8">
        <f t="shared" si="145"/>
        <v>15000</v>
      </c>
      <c r="H294" s="8">
        <f t="shared" si="170"/>
        <v>1168667.8108168384</v>
      </c>
      <c r="I294" s="15">
        <f t="shared" si="161"/>
        <v>39.905285098865512</v>
      </c>
      <c r="J294" s="15">
        <f t="shared" si="171"/>
        <v>29168.293899728695</v>
      </c>
      <c r="K294" s="19"/>
      <c r="L294" s="8">
        <f t="shared" si="146"/>
        <v>5000</v>
      </c>
      <c r="M294" s="8">
        <f t="shared" si="172"/>
        <v>1425000</v>
      </c>
      <c r="N294" s="15">
        <f t="shared" si="162"/>
        <v>13.301761699621837</v>
      </c>
      <c r="O294" s="14">
        <f t="shared" si="173"/>
        <v>30764.815767572964</v>
      </c>
      <c r="P294" s="8">
        <f t="shared" si="163"/>
        <v>11564188.436952526</v>
      </c>
      <c r="Q294" s="13">
        <f t="shared" si="168"/>
        <v>284</v>
      </c>
      <c r="R294" s="10">
        <v>375.89005974615736</v>
      </c>
      <c r="S294" s="12">
        <f t="shared" si="169"/>
        <v>4.4999999999999908E-2</v>
      </c>
      <c r="T294" s="11">
        <f t="shared" si="164"/>
        <v>13387534.50267403</v>
      </c>
      <c r="U294" s="11">
        <f t="shared" si="140"/>
        <v>10949071.736662487</v>
      </c>
      <c r="V294" s="11">
        <f t="shared" si="165"/>
        <v>15000</v>
      </c>
      <c r="W294" s="11">
        <f t="shared" si="166"/>
        <v>1168667.8108168384</v>
      </c>
      <c r="X294" s="10">
        <f t="shared" si="147"/>
        <v>39.905285098865512</v>
      </c>
      <c r="Y294" s="10">
        <f t="shared" si="141"/>
        <v>29168.293899728695</v>
      </c>
      <c r="AA294" s="11">
        <f t="shared" si="148"/>
        <v>5000</v>
      </c>
      <c r="AB294" s="11">
        <f t="shared" si="142"/>
        <v>1425000</v>
      </c>
      <c r="AC294" s="24"/>
      <c r="AD294" s="26">
        <f t="shared" si="149"/>
        <v>-5000</v>
      </c>
      <c r="AE294" s="26">
        <f t="shared" si="150"/>
        <v>-5000</v>
      </c>
      <c r="AF294" s="26">
        <f t="shared" si="151"/>
        <v>-15000</v>
      </c>
      <c r="AG294" s="26">
        <f t="shared" si="152"/>
        <v>0</v>
      </c>
      <c r="AH294" s="26">
        <f t="shared" si="153"/>
        <v>0</v>
      </c>
      <c r="AI294" s="26">
        <f t="shared" si="154"/>
        <v>0</v>
      </c>
      <c r="AJ294" s="26">
        <f t="shared" si="155"/>
        <v>0</v>
      </c>
      <c r="AK294" s="26">
        <f t="shared" si="156"/>
        <v>0</v>
      </c>
      <c r="AL294" s="26">
        <f t="shared" si="157"/>
        <v>0</v>
      </c>
      <c r="AM294" s="26">
        <f t="shared" si="158"/>
        <v>0</v>
      </c>
    </row>
    <row r="295" spans="1:39" x14ac:dyDescent="0.3">
      <c r="A295" s="5">
        <f t="shared" si="167"/>
        <v>286</v>
      </c>
      <c r="B295">
        <v>412.72728560128081</v>
      </c>
      <c r="C295" s="6">
        <f t="shared" si="143"/>
        <v>285</v>
      </c>
      <c r="D295" s="7">
        <f t="shared" si="159"/>
        <v>9.8000000000000073E-2</v>
      </c>
      <c r="E295" s="8">
        <f t="shared" si="144"/>
        <v>13559941.183957454</v>
      </c>
      <c r="F295" s="8">
        <f t="shared" si="160"/>
        <v>12038550.766855411</v>
      </c>
      <c r="G295" s="8">
        <f t="shared" si="145"/>
        <v>15000</v>
      </c>
      <c r="H295" s="8">
        <f t="shared" si="170"/>
        <v>1183667.8108168384</v>
      </c>
      <c r="I295" s="15">
        <f t="shared" si="161"/>
        <v>36.343611201152555</v>
      </c>
      <c r="J295" s="15">
        <f t="shared" si="171"/>
        <v>29204.637510929846</v>
      </c>
      <c r="K295" s="19"/>
      <c r="L295" s="8">
        <f t="shared" si="146"/>
        <v>5000</v>
      </c>
      <c r="M295" s="8">
        <f t="shared" si="172"/>
        <v>1430000</v>
      </c>
      <c r="N295" s="15">
        <f t="shared" si="162"/>
        <v>12.114537067050852</v>
      </c>
      <c r="O295" s="14">
        <f t="shared" si="173"/>
        <v>30776.930304640013</v>
      </c>
      <c r="P295" s="8">
        <f t="shared" si="163"/>
        <v>12702478.903773872</v>
      </c>
      <c r="Q295" s="13">
        <f t="shared" si="168"/>
        <v>285</v>
      </c>
      <c r="R295" s="10">
        <v>412.72728560128081</v>
      </c>
      <c r="S295" s="12">
        <f t="shared" si="169"/>
        <v>9.8000000000000073E-2</v>
      </c>
      <c r="T295" s="11">
        <f t="shared" si="164"/>
        <v>13559941.183957454</v>
      </c>
      <c r="U295" s="11">
        <f t="shared" si="140"/>
        <v>12038550.766855411</v>
      </c>
      <c r="V295" s="11">
        <f t="shared" si="165"/>
        <v>15000</v>
      </c>
      <c r="W295" s="11">
        <f t="shared" si="166"/>
        <v>1183667.8108168384</v>
      </c>
      <c r="X295" s="10">
        <f t="shared" si="147"/>
        <v>36.343611201152555</v>
      </c>
      <c r="Y295" s="10">
        <f t="shared" si="141"/>
        <v>29204.637510929846</v>
      </c>
      <c r="AA295" s="11">
        <f t="shared" si="148"/>
        <v>5000</v>
      </c>
      <c r="AB295" s="11">
        <f t="shared" si="142"/>
        <v>1430000</v>
      </c>
      <c r="AC295" s="24"/>
      <c r="AD295" s="26">
        <f t="shared" si="149"/>
        <v>-5000</v>
      </c>
      <c r="AE295" s="26">
        <f t="shared" si="150"/>
        <v>-5000</v>
      </c>
      <c r="AF295" s="26">
        <f t="shared" si="151"/>
        <v>-15000</v>
      </c>
      <c r="AG295" s="26">
        <f t="shared" si="152"/>
        <v>0</v>
      </c>
      <c r="AH295" s="26">
        <f t="shared" si="153"/>
        <v>0</v>
      </c>
      <c r="AI295" s="26">
        <f t="shared" si="154"/>
        <v>0</v>
      </c>
      <c r="AJ295" s="26">
        <f t="shared" si="155"/>
        <v>0</v>
      </c>
      <c r="AK295" s="26">
        <f t="shared" si="156"/>
        <v>0</v>
      </c>
      <c r="AL295" s="26">
        <f t="shared" si="157"/>
        <v>0</v>
      </c>
      <c r="AM295" s="26">
        <f t="shared" si="158"/>
        <v>0</v>
      </c>
    </row>
    <row r="296" spans="1:39" x14ac:dyDescent="0.3">
      <c r="A296" s="5">
        <f t="shared" si="167"/>
        <v>287</v>
      </c>
      <c r="B296">
        <v>428.41092245412949</v>
      </c>
      <c r="C296" s="6">
        <f t="shared" si="143"/>
        <v>286</v>
      </c>
      <c r="D296" s="7">
        <f t="shared" si="159"/>
        <v>3.800000000000002E-2</v>
      </c>
      <c r="E296" s="8">
        <f t="shared" si="144"/>
        <v>13734502.948756924</v>
      </c>
      <c r="F296" s="8">
        <f t="shared" si="160"/>
        <v>12511585.695995918</v>
      </c>
      <c r="G296" s="8">
        <f t="shared" si="145"/>
        <v>15000</v>
      </c>
      <c r="H296" s="8">
        <f t="shared" si="170"/>
        <v>1198667.8108168384</v>
      </c>
      <c r="I296" s="15">
        <f t="shared" si="161"/>
        <v>35.013112910551598</v>
      </c>
      <c r="J296" s="15">
        <f t="shared" si="171"/>
        <v>29239.650623840396</v>
      </c>
      <c r="K296" s="19"/>
      <c r="L296" s="8">
        <f t="shared" si="146"/>
        <v>5000</v>
      </c>
      <c r="M296" s="8">
        <f t="shared" si="172"/>
        <v>1435000</v>
      </c>
      <c r="N296" s="15">
        <f t="shared" si="162"/>
        <v>11.671037636850532</v>
      </c>
      <c r="O296" s="14">
        <f t="shared" si="173"/>
        <v>30788.601342276863</v>
      </c>
      <c r="P296" s="8">
        <f t="shared" si="163"/>
        <v>13190173.10211728</v>
      </c>
      <c r="Q296" s="13">
        <f t="shared" si="168"/>
        <v>286</v>
      </c>
      <c r="R296" s="10">
        <v>428.41092245412949</v>
      </c>
      <c r="S296" s="12">
        <f t="shared" si="169"/>
        <v>3.800000000000002E-2</v>
      </c>
      <c r="T296" s="11">
        <f t="shared" si="164"/>
        <v>13734502.948756924</v>
      </c>
      <c r="U296" s="11">
        <f t="shared" si="140"/>
        <v>12511585.695995918</v>
      </c>
      <c r="V296" s="11">
        <f t="shared" si="165"/>
        <v>15000</v>
      </c>
      <c r="W296" s="11">
        <f t="shared" si="166"/>
        <v>1198667.8108168384</v>
      </c>
      <c r="X296" s="10">
        <f t="shared" si="147"/>
        <v>35.013112910551598</v>
      </c>
      <c r="Y296" s="10">
        <f t="shared" si="141"/>
        <v>29239.650623840396</v>
      </c>
      <c r="AA296" s="11">
        <f t="shared" si="148"/>
        <v>5000</v>
      </c>
      <c r="AB296" s="11">
        <f t="shared" si="142"/>
        <v>1435000</v>
      </c>
      <c r="AC296" s="24"/>
      <c r="AD296" s="26">
        <f t="shared" si="149"/>
        <v>-5000</v>
      </c>
      <c r="AE296" s="26">
        <f t="shared" si="150"/>
        <v>-5000</v>
      </c>
      <c r="AF296" s="26">
        <f t="shared" si="151"/>
        <v>-15000</v>
      </c>
      <c r="AG296" s="26">
        <f t="shared" si="152"/>
        <v>0</v>
      </c>
      <c r="AH296" s="26">
        <f t="shared" si="153"/>
        <v>0</v>
      </c>
      <c r="AI296" s="26">
        <f t="shared" si="154"/>
        <v>0</v>
      </c>
      <c r="AJ296" s="26">
        <f t="shared" si="155"/>
        <v>0</v>
      </c>
      <c r="AK296" s="26">
        <f t="shared" si="156"/>
        <v>0</v>
      </c>
      <c r="AL296" s="26">
        <f t="shared" si="157"/>
        <v>0</v>
      </c>
      <c r="AM296" s="26">
        <f t="shared" si="158"/>
        <v>0</v>
      </c>
    </row>
    <row r="297" spans="1:39" x14ac:dyDescent="0.3">
      <c r="A297" s="5">
        <f t="shared" si="167"/>
        <v>288</v>
      </c>
      <c r="B297">
        <v>498.67031373660672</v>
      </c>
      <c r="C297" s="6">
        <f t="shared" si="143"/>
        <v>287</v>
      </c>
      <c r="D297" s="7">
        <f t="shared" si="159"/>
        <v>0.16399999999999998</v>
      </c>
      <c r="E297" s="8">
        <f t="shared" si="144"/>
        <v>13911246.73561638</v>
      </c>
      <c r="F297" s="8">
        <f t="shared" si="160"/>
        <v>14580945.750139248</v>
      </c>
      <c r="G297" s="8">
        <f t="shared" si="145"/>
        <v>1000</v>
      </c>
      <c r="H297" s="8">
        <f t="shared" si="170"/>
        <v>1199667.8108168384</v>
      </c>
      <c r="I297" s="15">
        <f t="shared" si="161"/>
        <v>2.0053329272939058</v>
      </c>
      <c r="J297" s="15">
        <f t="shared" si="171"/>
        <v>29241.655956767689</v>
      </c>
      <c r="K297" s="19"/>
      <c r="L297" s="8">
        <f t="shared" si="146"/>
        <v>5000</v>
      </c>
      <c r="M297" s="8">
        <f t="shared" si="172"/>
        <v>1440000</v>
      </c>
      <c r="N297" s="15">
        <f t="shared" si="162"/>
        <v>10.02666463646953</v>
      </c>
      <c r="O297" s="14">
        <f t="shared" si="173"/>
        <v>30798.628006913332</v>
      </c>
      <c r="P297" s="8">
        <f t="shared" si="163"/>
        <v>15358361.490864513</v>
      </c>
      <c r="Q297" s="13">
        <f t="shared" si="168"/>
        <v>287</v>
      </c>
      <c r="R297" s="10">
        <v>498.67031373660672</v>
      </c>
      <c r="S297" s="12">
        <f t="shared" si="169"/>
        <v>0.16399999999999998</v>
      </c>
      <c r="T297" s="11">
        <f t="shared" si="164"/>
        <v>13911246.73561638</v>
      </c>
      <c r="U297" s="11">
        <f t="shared" si="140"/>
        <v>14580945.750139248</v>
      </c>
      <c r="V297" s="11">
        <f t="shared" si="165"/>
        <v>1000</v>
      </c>
      <c r="W297" s="11">
        <f t="shared" si="166"/>
        <v>1199667.8108168384</v>
      </c>
      <c r="X297" s="10">
        <f t="shared" si="147"/>
        <v>2.0053329272939058</v>
      </c>
      <c r="Y297" s="10">
        <f t="shared" si="141"/>
        <v>29241.655956767689</v>
      </c>
      <c r="AA297" s="11">
        <f t="shared" si="148"/>
        <v>5000</v>
      </c>
      <c r="AB297" s="11">
        <f t="shared" si="142"/>
        <v>1440000</v>
      </c>
      <c r="AC297" s="24"/>
      <c r="AD297" s="26">
        <f t="shared" si="149"/>
        <v>-5000</v>
      </c>
      <c r="AE297" s="26">
        <f t="shared" si="150"/>
        <v>-5000</v>
      </c>
      <c r="AF297" s="26">
        <f t="shared" si="151"/>
        <v>-1000</v>
      </c>
      <c r="AG297" s="26">
        <f t="shared" si="152"/>
        <v>0</v>
      </c>
      <c r="AH297" s="26">
        <f t="shared" si="153"/>
        <v>0</v>
      </c>
      <c r="AI297" s="26">
        <f t="shared" si="154"/>
        <v>0</v>
      </c>
      <c r="AJ297" s="26">
        <f t="shared" si="155"/>
        <v>0</v>
      </c>
      <c r="AK297" s="26">
        <f t="shared" si="156"/>
        <v>0</v>
      </c>
      <c r="AL297" s="26">
        <f t="shared" si="157"/>
        <v>0</v>
      </c>
      <c r="AM297" s="26">
        <f t="shared" si="158"/>
        <v>0</v>
      </c>
    </row>
    <row r="298" spans="1:39" x14ac:dyDescent="0.3">
      <c r="A298" s="5">
        <f t="shared" si="167"/>
        <v>289</v>
      </c>
      <c r="B298">
        <v>486.20355589319155</v>
      </c>
      <c r="C298" s="6">
        <f t="shared" si="143"/>
        <v>288</v>
      </c>
      <c r="D298" s="7">
        <f t="shared" si="159"/>
        <v>-2.4999999999999998E-2</v>
      </c>
      <c r="E298" s="8">
        <f t="shared" si="144"/>
        <v>14090199.819811588</v>
      </c>
      <c r="F298" s="8">
        <f t="shared" si="160"/>
        <v>14217397.106385766</v>
      </c>
      <c r="G298" s="8">
        <f t="shared" si="145"/>
        <v>1000</v>
      </c>
      <c r="H298" s="8">
        <f t="shared" si="170"/>
        <v>1200667.8108168384</v>
      </c>
      <c r="I298" s="15">
        <f t="shared" si="161"/>
        <v>2.0567517203014418</v>
      </c>
      <c r="J298" s="15">
        <f t="shared" si="171"/>
        <v>29243.71270848799</v>
      </c>
      <c r="K298" s="19"/>
      <c r="L298" s="8">
        <f t="shared" si="146"/>
        <v>5000</v>
      </c>
      <c r="M298" s="8">
        <f t="shared" si="172"/>
        <v>1445000</v>
      </c>
      <c r="N298" s="15">
        <f t="shared" si="162"/>
        <v>10.283758601507209</v>
      </c>
      <c r="O298" s="14">
        <f t="shared" si="173"/>
        <v>30808.91176551484</v>
      </c>
      <c r="P298" s="8">
        <f t="shared" si="163"/>
        <v>14979402.453592902</v>
      </c>
      <c r="Q298" s="13">
        <f t="shared" si="168"/>
        <v>288</v>
      </c>
      <c r="R298" s="10">
        <v>486.20355589319155</v>
      </c>
      <c r="S298" s="12">
        <f t="shared" si="169"/>
        <v>-2.4999999999999998E-2</v>
      </c>
      <c r="T298" s="11">
        <f t="shared" si="164"/>
        <v>14090199.819811588</v>
      </c>
      <c r="U298" s="11">
        <f t="shared" si="140"/>
        <v>14217397.106385766</v>
      </c>
      <c r="V298" s="11">
        <f t="shared" si="165"/>
        <v>1000</v>
      </c>
      <c r="W298" s="11">
        <f t="shared" si="166"/>
        <v>1200667.8108168384</v>
      </c>
      <c r="X298" s="10">
        <f t="shared" si="147"/>
        <v>2.0567517203014418</v>
      </c>
      <c r="Y298" s="10">
        <f t="shared" si="141"/>
        <v>29243.71270848799</v>
      </c>
      <c r="AA298" s="11">
        <f t="shared" si="148"/>
        <v>5000</v>
      </c>
      <c r="AB298" s="11">
        <f t="shared" si="142"/>
        <v>1445000</v>
      </c>
      <c r="AC298" s="24"/>
      <c r="AD298" s="26">
        <f t="shared" si="149"/>
        <v>-5000</v>
      </c>
      <c r="AE298" s="26">
        <f t="shared" si="150"/>
        <v>-5000</v>
      </c>
      <c r="AF298" s="26">
        <f t="shared" si="151"/>
        <v>-1000</v>
      </c>
      <c r="AG298" s="26">
        <f t="shared" si="152"/>
        <v>0</v>
      </c>
      <c r="AH298" s="26">
        <f t="shared" si="153"/>
        <v>0</v>
      </c>
      <c r="AI298" s="26">
        <f t="shared" si="154"/>
        <v>0</v>
      </c>
      <c r="AJ298" s="26">
        <f t="shared" si="155"/>
        <v>0</v>
      </c>
      <c r="AK298" s="26">
        <f t="shared" si="156"/>
        <v>0</v>
      </c>
      <c r="AL298" s="26">
        <f t="shared" si="157"/>
        <v>0</v>
      </c>
      <c r="AM298" s="26">
        <f t="shared" si="158"/>
        <v>0</v>
      </c>
    </row>
    <row r="299" spans="1:39" x14ac:dyDescent="0.3">
      <c r="A299" s="5">
        <f t="shared" si="167"/>
        <v>290</v>
      </c>
      <c r="B299">
        <v>483.7725381137256</v>
      </c>
      <c r="C299" s="6">
        <f t="shared" si="143"/>
        <v>289</v>
      </c>
      <c r="D299" s="7">
        <f t="shared" si="159"/>
        <v>-4.9999999999999776E-3</v>
      </c>
      <c r="E299" s="8">
        <f t="shared" si="144"/>
        <v>14271389.817559237</v>
      </c>
      <c r="F299" s="8">
        <f t="shared" si="160"/>
        <v>14147305.120853838</v>
      </c>
      <c r="G299" s="8">
        <f t="shared" si="145"/>
        <v>15000</v>
      </c>
      <c r="H299" s="8">
        <f t="shared" si="170"/>
        <v>1215667.8108168384</v>
      </c>
      <c r="I299" s="15">
        <f t="shared" si="161"/>
        <v>31.006307341227767</v>
      </c>
      <c r="J299" s="15">
        <f t="shared" si="171"/>
        <v>29274.719015829218</v>
      </c>
      <c r="K299" s="19"/>
      <c r="L299" s="8">
        <f t="shared" si="146"/>
        <v>5000</v>
      </c>
      <c r="M299" s="8">
        <f t="shared" si="172"/>
        <v>1450000</v>
      </c>
      <c r="N299" s="15">
        <f t="shared" si="162"/>
        <v>10.335435780409256</v>
      </c>
      <c r="O299" s="14">
        <f t="shared" si="173"/>
        <v>30819.247201295249</v>
      </c>
      <c r="P299" s="8">
        <f t="shared" si="163"/>
        <v>14909505.441324936</v>
      </c>
      <c r="Q299" s="13">
        <f t="shared" si="168"/>
        <v>289</v>
      </c>
      <c r="R299" s="10">
        <v>483.7725381137256</v>
      </c>
      <c r="S299" s="12">
        <f t="shared" si="169"/>
        <v>-4.9999999999999776E-3</v>
      </c>
      <c r="T299" s="11">
        <f t="shared" si="164"/>
        <v>14271389.817559237</v>
      </c>
      <c r="U299" s="11">
        <f t="shared" si="140"/>
        <v>14147305.120853838</v>
      </c>
      <c r="V299" s="11">
        <f t="shared" si="165"/>
        <v>15000</v>
      </c>
      <c r="W299" s="11">
        <f t="shared" si="166"/>
        <v>1215667.8108168384</v>
      </c>
      <c r="X299" s="10">
        <f t="shared" si="147"/>
        <v>31.006307341227767</v>
      </c>
      <c r="Y299" s="10">
        <f t="shared" si="141"/>
        <v>29274.719015829218</v>
      </c>
      <c r="AA299" s="11">
        <f t="shared" si="148"/>
        <v>5000</v>
      </c>
      <c r="AB299" s="11">
        <f t="shared" si="142"/>
        <v>1450000</v>
      </c>
      <c r="AC299" s="24"/>
      <c r="AD299" s="26">
        <f t="shared" si="149"/>
        <v>-5000</v>
      </c>
      <c r="AE299" s="26">
        <f t="shared" si="150"/>
        <v>-5000</v>
      </c>
      <c r="AF299" s="26">
        <f t="shared" si="151"/>
        <v>-15000</v>
      </c>
      <c r="AG299" s="26">
        <f t="shared" si="152"/>
        <v>0</v>
      </c>
      <c r="AH299" s="26">
        <f t="shared" si="153"/>
        <v>0</v>
      </c>
      <c r="AI299" s="26">
        <f t="shared" si="154"/>
        <v>0</v>
      </c>
      <c r="AJ299" s="26">
        <f t="shared" si="155"/>
        <v>0</v>
      </c>
      <c r="AK299" s="26">
        <f t="shared" si="156"/>
        <v>0</v>
      </c>
      <c r="AL299" s="26">
        <f t="shared" si="157"/>
        <v>0</v>
      </c>
      <c r="AM299" s="26">
        <f t="shared" si="158"/>
        <v>0</v>
      </c>
    </row>
    <row r="300" spans="1:39" x14ac:dyDescent="0.3">
      <c r="A300" s="5">
        <f t="shared" si="167"/>
        <v>291</v>
      </c>
      <c r="B300">
        <v>476.03217750390598</v>
      </c>
      <c r="C300" s="6">
        <f t="shared" si="143"/>
        <v>290</v>
      </c>
      <c r="D300" s="7">
        <f t="shared" si="159"/>
        <v>-1.6000000000000018E-2</v>
      </c>
      <c r="E300" s="8">
        <f t="shared" si="144"/>
        <v>14454844.690278726</v>
      </c>
      <c r="F300" s="8">
        <f t="shared" si="160"/>
        <v>13935708.238920176</v>
      </c>
      <c r="G300" s="8">
        <f t="shared" si="145"/>
        <v>15000</v>
      </c>
      <c r="H300" s="8">
        <f t="shared" si="170"/>
        <v>1230667.8108168384</v>
      </c>
      <c r="I300" s="15">
        <f t="shared" si="161"/>
        <v>31.510474940272122</v>
      </c>
      <c r="J300" s="15">
        <f t="shared" si="171"/>
        <v>29306.229490769489</v>
      </c>
      <c r="K300" s="19"/>
      <c r="L300" s="8">
        <f t="shared" si="146"/>
        <v>5000</v>
      </c>
      <c r="M300" s="8">
        <f t="shared" si="172"/>
        <v>1455000</v>
      </c>
      <c r="N300" s="15">
        <f t="shared" si="162"/>
        <v>10.503491646757373</v>
      </c>
      <c r="O300" s="14">
        <f t="shared" si="173"/>
        <v>30829.750692942005</v>
      </c>
      <c r="P300" s="8">
        <f t="shared" si="163"/>
        <v>14675953.354263738</v>
      </c>
      <c r="Q300" s="13">
        <f t="shared" si="168"/>
        <v>290</v>
      </c>
      <c r="R300" s="10">
        <v>476.03217750390598</v>
      </c>
      <c r="S300" s="12">
        <f t="shared" si="169"/>
        <v>-1.6000000000000018E-2</v>
      </c>
      <c r="T300" s="11">
        <f t="shared" si="164"/>
        <v>14454844.690278726</v>
      </c>
      <c r="U300" s="11">
        <f t="shared" si="140"/>
        <v>13935708.238920176</v>
      </c>
      <c r="V300" s="11">
        <f t="shared" si="165"/>
        <v>15000</v>
      </c>
      <c r="W300" s="11">
        <f t="shared" si="166"/>
        <v>1230667.8108168384</v>
      </c>
      <c r="X300" s="10">
        <f t="shared" si="147"/>
        <v>31.510474940272122</v>
      </c>
      <c r="Y300" s="10">
        <f t="shared" si="141"/>
        <v>29306.229490769489</v>
      </c>
      <c r="AA300" s="11">
        <f t="shared" si="148"/>
        <v>5000</v>
      </c>
      <c r="AB300" s="11">
        <f t="shared" si="142"/>
        <v>1455000</v>
      </c>
      <c r="AC300" s="24"/>
      <c r="AD300" s="26">
        <f t="shared" si="149"/>
        <v>-5000</v>
      </c>
      <c r="AE300" s="26">
        <f t="shared" si="150"/>
        <v>-5000</v>
      </c>
      <c r="AF300" s="26">
        <f t="shared" si="151"/>
        <v>-15000</v>
      </c>
      <c r="AG300" s="26">
        <f t="shared" si="152"/>
        <v>0</v>
      </c>
      <c r="AH300" s="26">
        <f t="shared" si="153"/>
        <v>0</v>
      </c>
      <c r="AI300" s="26">
        <f t="shared" si="154"/>
        <v>0</v>
      </c>
      <c r="AJ300" s="26">
        <f t="shared" si="155"/>
        <v>0</v>
      </c>
      <c r="AK300" s="26">
        <f t="shared" si="156"/>
        <v>0</v>
      </c>
      <c r="AL300" s="26">
        <f t="shared" si="157"/>
        <v>0</v>
      </c>
      <c r="AM300" s="26">
        <f t="shared" si="158"/>
        <v>0</v>
      </c>
    </row>
    <row r="301" spans="1:39" x14ac:dyDescent="0.3">
      <c r="A301" s="5">
        <f t="shared" si="167"/>
        <v>292</v>
      </c>
      <c r="B301">
        <v>482.6966279889607</v>
      </c>
      <c r="C301" s="6">
        <f t="shared" si="143"/>
        <v>291</v>
      </c>
      <c r="D301" s="7">
        <f t="shared" si="159"/>
        <v>1.4000000000000066E-2</v>
      </c>
      <c r="E301" s="8">
        <f t="shared" si="144"/>
        <v>14640592.748907207</v>
      </c>
      <c r="F301" s="8">
        <f t="shared" si="160"/>
        <v>14146018.154265059</v>
      </c>
      <c r="G301" s="8">
        <f t="shared" si="145"/>
        <v>15000</v>
      </c>
      <c r="H301" s="8">
        <f t="shared" si="170"/>
        <v>1245667.8108168384</v>
      </c>
      <c r="I301" s="15">
        <f t="shared" si="161"/>
        <v>31.075419073246668</v>
      </c>
      <c r="J301" s="15">
        <f t="shared" si="171"/>
        <v>29337.304909842736</v>
      </c>
      <c r="K301" s="19"/>
      <c r="L301" s="8">
        <f t="shared" si="146"/>
        <v>5000</v>
      </c>
      <c r="M301" s="8">
        <f t="shared" si="172"/>
        <v>1460000</v>
      </c>
      <c r="N301" s="15">
        <f t="shared" si="162"/>
        <v>10.358473024415556</v>
      </c>
      <c r="O301" s="14">
        <f t="shared" si="173"/>
        <v>30840.10916596642</v>
      </c>
      <c r="P301" s="8">
        <f t="shared" si="163"/>
        <v>14886416.701223429</v>
      </c>
      <c r="Q301" s="13">
        <f t="shared" si="168"/>
        <v>291</v>
      </c>
      <c r="R301" s="10">
        <v>482.6966279889607</v>
      </c>
      <c r="S301" s="12">
        <f t="shared" si="169"/>
        <v>1.4000000000000066E-2</v>
      </c>
      <c r="T301" s="11">
        <f t="shared" si="164"/>
        <v>14640592.748907207</v>
      </c>
      <c r="U301" s="11">
        <f t="shared" si="140"/>
        <v>14146018.154265059</v>
      </c>
      <c r="V301" s="11">
        <f t="shared" si="165"/>
        <v>15000</v>
      </c>
      <c r="W301" s="11">
        <f t="shared" si="166"/>
        <v>1245667.8108168384</v>
      </c>
      <c r="X301" s="10">
        <f t="shared" si="147"/>
        <v>31.075419073246668</v>
      </c>
      <c r="Y301" s="10">
        <f t="shared" si="141"/>
        <v>29337.304909842736</v>
      </c>
      <c r="AA301" s="11">
        <f t="shared" si="148"/>
        <v>5000</v>
      </c>
      <c r="AB301" s="11">
        <f t="shared" si="142"/>
        <v>1460000</v>
      </c>
      <c r="AC301" s="24"/>
      <c r="AD301" s="26">
        <f t="shared" si="149"/>
        <v>-5000</v>
      </c>
      <c r="AE301" s="26">
        <f t="shared" si="150"/>
        <v>-5000</v>
      </c>
      <c r="AF301" s="26">
        <f t="shared" si="151"/>
        <v>-15000</v>
      </c>
      <c r="AG301" s="26">
        <f t="shared" si="152"/>
        <v>0</v>
      </c>
      <c r="AH301" s="26">
        <f t="shared" si="153"/>
        <v>0</v>
      </c>
      <c r="AI301" s="26">
        <f t="shared" si="154"/>
        <v>0</v>
      </c>
      <c r="AJ301" s="26">
        <f t="shared" si="155"/>
        <v>0</v>
      </c>
      <c r="AK301" s="26">
        <f t="shared" si="156"/>
        <v>0</v>
      </c>
      <c r="AL301" s="26">
        <f t="shared" si="157"/>
        <v>0</v>
      </c>
      <c r="AM301" s="26">
        <f t="shared" si="158"/>
        <v>0</v>
      </c>
    </row>
    <row r="302" spans="1:39" x14ac:dyDescent="0.3">
      <c r="A302" s="5">
        <f t="shared" si="167"/>
        <v>293</v>
      </c>
      <c r="B302">
        <v>398.70741471888158</v>
      </c>
      <c r="C302" s="6">
        <f t="shared" si="143"/>
        <v>292</v>
      </c>
      <c r="D302" s="7">
        <f t="shared" si="159"/>
        <v>-0.1739999999999999</v>
      </c>
      <c r="E302" s="8">
        <f t="shared" si="144"/>
        <v>14828662.65826855</v>
      </c>
      <c r="F302" s="8">
        <f t="shared" si="160"/>
        <v>11697000.995422941</v>
      </c>
      <c r="G302" s="8">
        <f t="shared" si="145"/>
        <v>15000</v>
      </c>
      <c r="H302" s="8">
        <f t="shared" si="170"/>
        <v>1260667.8108168384</v>
      </c>
      <c r="I302" s="15">
        <f t="shared" si="161"/>
        <v>37.62157272790153</v>
      </c>
      <c r="J302" s="15">
        <f t="shared" si="171"/>
        <v>29374.926482570638</v>
      </c>
      <c r="K302" s="19"/>
      <c r="L302" s="8">
        <f t="shared" si="146"/>
        <v>5000</v>
      </c>
      <c r="M302" s="8">
        <f t="shared" si="172"/>
        <v>1465000</v>
      </c>
      <c r="N302" s="15">
        <f t="shared" si="162"/>
        <v>12.540524242633843</v>
      </c>
      <c r="O302" s="14">
        <f t="shared" si="173"/>
        <v>30852.649690209055</v>
      </c>
      <c r="P302" s="8">
        <f t="shared" si="163"/>
        <v>12301180.195210556</v>
      </c>
      <c r="Q302" s="13">
        <f t="shared" si="168"/>
        <v>292</v>
      </c>
      <c r="R302" s="10">
        <v>398.70741471888158</v>
      </c>
      <c r="S302" s="12">
        <f t="shared" si="169"/>
        <v>-0.1739999999999999</v>
      </c>
      <c r="T302" s="11">
        <f t="shared" si="164"/>
        <v>14828662.65826855</v>
      </c>
      <c r="U302" s="11">
        <f t="shared" si="140"/>
        <v>11697000.995422941</v>
      </c>
      <c r="V302" s="11">
        <f t="shared" si="165"/>
        <v>15000</v>
      </c>
      <c r="W302" s="11">
        <f t="shared" si="166"/>
        <v>1260667.8108168384</v>
      </c>
      <c r="X302" s="10">
        <f t="shared" si="147"/>
        <v>37.62157272790153</v>
      </c>
      <c r="Y302" s="10">
        <f t="shared" si="141"/>
        <v>29374.926482570638</v>
      </c>
      <c r="AA302" s="11">
        <f t="shared" si="148"/>
        <v>5000</v>
      </c>
      <c r="AB302" s="11">
        <f t="shared" si="142"/>
        <v>1465000</v>
      </c>
      <c r="AC302" s="24"/>
      <c r="AD302" s="26">
        <f t="shared" si="149"/>
        <v>-5000</v>
      </c>
      <c r="AE302" s="26">
        <f t="shared" si="150"/>
        <v>-5000</v>
      </c>
      <c r="AF302" s="26">
        <f t="shared" si="151"/>
        <v>-15000</v>
      </c>
      <c r="AG302" s="26">
        <f t="shared" si="152"/>
        <v>0</v>
      </c>
      <c r="AH302" s="26">
        <f t="shared" si="153"/>
        <v>0</v>
      </c>
      <c r="AI302" s="26">
        <f t="shared" si="154"/>
        <v>0</v>
      </c>
      <c r="AJ302" s="26">
        <f t="shared" si="155"/>
        <v>0</v>
      </c>
      <c r="AK302" s="26">
        <f t="shared" si="156"/>
        <v>0</v>
      </c>
      <c r="AL302" s="26">
        <f t="shared" si="157"/>
        <v>0</v>
      </c>
      <c r="AM302" s="26">
        <f t="shared" si="158"/>
        <v>0</v>
      </c>
    </row>
    <row r="303" spans="1:39" x14ac:dyDescent="0.3">
      <c r="A303" s="5">
        <f t="shared" si="167"/>
        <v>294</v>
      </c>
      <c r="B303">
        <v>404.68802593966478</v>
      </c>
      <c r="C303" s="6">
        <f t="shared" si="143"/>
        <v>293</v>
      </c>
      <c r="D303" s="7">
        <f t="shared" si="159"/>
        <v>1.4999999999999947E-2</v>
      </c>
      <c r="E303" s="8">
        <f t="shared" si="144"/>
        <v>15019083.441496903</v>
      </c>
      <c r="F303" s="8">
        <f t="shared" si="160"/>
        <v>11887681.010354284</v>
      </c>
      <c r="G303" s="8">
        <f t="shared" si="145"/>
        <v>15000</v>
      </c>
      <c r="H303" s="8">
        <f t="shared" si="170"/>
        <v>1275667.8108168384</v>
      </c>
      <c r="I303" s="15">
        <f t="shared" si="161"/>
        <v>37.065588894484264</v>
      </c>
      <c r="J303" s="15">
        <f t="shared" si="171"/>
        <v>29411.992071465123</v>
      </c>
      <c r="K303" s="19"/>
      <c r="L303" s="8">
        <f t="shared" si="146"/>
        <v>5000</v>
      </c>
      <c r="M303" s="8">
        <f t="shared" si="172"/>
        <v>1470000</v>
      </c>
      <c r="N303" s="15">
        <f t="shared" si="162"/>
        <v>12.355196298161422</v>
      </c>
      <c r="O303" s="14">
        <f t="shared" si="173"/>
        <v>30865.004886507217</v>
      </c>
      <c r="P303" s="8">
        <f t="shared" si="163"/>
        <v>12490697.898138713</v>
      </c>
      <c r="Q303" s="13">
        <f t="shared" si="168"/>
        <v>293</v>
      </c>
      <c r="R303" s="10">
        <v>404.68802593966478</v>
      </c>
      <c r="S303" s="12">
        <f t="shared" si="169"/>
        <v>1.4999999999999947E-2</v>
      </c>
      <c r="T303" s="11">
        <f t="shared" si="164"/>
        <v>15019083.441496903</v>
      </c>
      <c r="U303" s="11">
        <f t="shared" ref="U303:U366" si="174">(U302+V302)*(1+S303)</f>
        <v>11887681.010354284</v>
      </c>
      <c r="V303" s="11">
        <f t="shared" si="165"/>
        <v>15000</v>
      </c>
      <c r="W303" s="11">
        <f t="shared" si="166"/>
        <v>1275667.8108168384</v>
      </c>
      <c r="X303" s="10">
        <f t="shared" si="147"/>
        <v>37.065588894484264</v>
      </c>
      <c r="Y303" s="10">
        <f t="shared" ref="Y303:Y366" si="175">Y302+X303</f>
        <v>29411.992071465123</v>
      </c>
      <c r="AA303" s="11">
        <f t="shared" si="148"/>
        <v>5000</v>
      </c>
      <c r="AB303" s="11">
        <f t="shared" ref="AB303:AB366" si="176">AB302+AA303</f>
        <v>1470000</v>
      </c>
      <c r="AC303" s="24"/>
      <c r="AD303" s="26">
        <f t="shared" si="149"/>
        <v>-5000</v>
      </c>
      <c r="AE303" s="26">
        <f t="shared" si="150"/>
        <v>-5000</v>
      </c>
      <c r="AF303" s="26">
        <f t="shared" si="151"/>
        <v>-15000</v>
      </c>
      <c r="AG303" s="26">
        <f t="shared" si="152"/>
        <v>0</v>
      </c>
      <c r="AH303" s="26">
        <f t="shared" si="153"/>
        <v>0</v>
      </c>
      <c r="AI303" s="26">
        <f t="shared" si="154"/>
        <v>0</v>
      </c>
      <c r="AJ303" s="26">
        <f t="shared" si="155"/>
        <v>0</v>
      </c>
      <c r="AK303" s="26">
        <f t="shared" si="156"/>
        <v>0</v>
      </c>
      <c r="AL303" s="26">
        <f t="shared" si="157"/>
        <v>0</v>
      </c>
      <c r="AM303" s="26">
        <f t="shared" si="158"/>
        <v>0</v>
      </c>
    </row>
    <row r="304" spans="1:39" x14ac:dyDescent="0.3">
      <c r="A304" s="5">
        <f t="shared" si="167"/>
        <v>295</v>
      </c>
      <c r="B304">
        <v>438.68182011859665</v>
      </c>
      <c r="C304" s="6">
        <f t="shared" si="143"/>
        <v>294</v>
      </c>
      <c r="D304" s="7">
        <f t="shared" si="159"/>
        <v>8.4000000000000061E-2</v>
      </c>
      <c r="E304" s="8">
        <f t="shared" si="144"/>
        <v>15211884.484515617</v>
      </c>
      <c r="F304" s="8">
        <f t="shared" si="160"/>
        <v>12902506.215224044</v>
      </c>
      <c r="G304" s="8">
        <f t="shared" si="145"/>
        <v>15000</v>
      </c>
      <c r="H304" s="8">
        <f t="shared" si="170"/>
        <v>1290667.8108168384</v>
      </c>
      <c r="I304" s="15">
        <f t="shared" si="161"/>
        <v>34.193347688638625</v>
      </c>
      <c r="J304" s="15">
        <f t="shared" si="171"/>
        <v>29446.18541915376</v>
      </c>
      <c r="K304" s="19"/>
      <c r="L304" s="8">
        <f t="shared" si="146"/>
        <v>5000</v>
      </c>
      <c r="M304" s="8">
        <f t="shared" si="172"/>
        <v>1475000</v>
      </c>
      <c r="N304" s="15">
        <f t="shared" si="162"/>
        <v>11.39778256287954</v>
      </c>
      <c r="O304" s="14">
        <f t="shared" si="173"/>
        <v>30876.402669070096</v>
      </c>
      <c r="P304" s="8">
        <f t="shared" si="163"/>
        <v>13544916.521582365</v>
      </c>
      <c r="Q304" s="13">
        <f t="shared" si="168"/>
        <v>294</v>
      </c>
      <c r="R304" s="10">
        <v>438.68182011859665</v>
      </c>
      <c r="S304" s="12">
        <f t="shared" si="169"/>
        <v>8.4000000000000061E-2</v>
      </c>
      <c r="T304" s="11">
        <f t="shared" si="164"/>
        <v>15211884.484515617</v>
      </c>
      <c r="U304" s="11">
        <f t="shared" si="174"/>
        <v>12902506.215224044</v>
      </c>
      <c r="V304" s="11">
        <f t="shared" si="165"/>
        <v>15000</v>
      </c>
      <c r="W304" s="11">
        <f t="shared" si="166"/>
        <v>1290667.8108168384</v>
      </c>
      <c r="X304" s="10">
        <f t="shared" si="147"/>
        <v>34.193347688638625</v>
      </c>
      <c r="Y304" s="10">
        <f t="shared" si="175"/>
        <v>29446.18541915376</v>
      </c>
      <c r="AA304" s="11">
        <f t="shared" si="148"/>
        <v>5000</v>
      </c>
      <c r="AB304" s="11">
        <f t="shared" si="176"/>
        <v>1475000</v>
      </c>
      <c r="AC304" s="24"/>
      <c r="AD304" s="26">
        <f t="shared" si="149"/>
        <v>-5000</v>
      </c>
      <c r="AE304" s="26">
        <f t="shared" si="150"/>
        <v>-5000</v>
      </c>
      <c r="AF304" s="26">
        <f t="shared" si="151"/>
        <v>-15000</v>
      </c>
      <c r="AG304" s="26">
        <f t="shared" si="152"/>
        <v>0</v>
      </c>
      <c r="AH304" s="26">
        <f t="shared" si="153"/>
        <v>0</v>
      </c>
      <c r="AI304" s="26">
        <f t="shared" si="154"/>
        <v>0</v>
      </c>
      <c r="AJ304" s="26">
        <f t="shared" si="155"/>
        <v>0</v>
      </c>
      <c r="AK304" s="26">
        <f t="shared" si="156"/>
        <v>0</v>
      </c>
      <c r="AL304" s="26">
        <f t="shared" si="157"/>
        <v>0</v>
      </c>
      <c r="AM304" s="26">
        <f t="shared" si="158"/>
        <v>0</v>
      </c>
    </row>
    <row r="305" spans="1:39" x14ac:dyDescent="0.3">
      <c r="A305" s="5">
        <f t="shared" si="167"/>
        <v>296</v>
      </c>
      <c r="B305">
        <v>438.68182011859665</v>
      </c>
      <c r="C305" s="6">
        <f t="shared" si="143"/>
        <v>295</v>
      </c>
      <c r="D305" s="7">
        <f t="shared" si="159"/>
        <v>0</v>
      </c>
      <c r="E305" s="8">
        <f t="shared" si="144"/>
        <v>15407095.540572057</v>
      </c>
      <c r="F305" s="8">
        <f t="shared" si="160"/>
        <v>12917506.215224044</v>
      </c>
      <c r="G305" s="8">
        <f t="shared" si="145"/>
        <v>15000</v>
      </c>
      <c r="H305" s="8">
        <f t="shared" si="170"/>
        <v>1305667.8108168384</v>
      </c>
      <c r="I305" s="15">
        <f t="shared" si="161"/>
        <v>34.193347688638625</v>
      </c>
      <c r="J305" s="15">
        <f t="shared" si="171"/>
        <v>29480.378766842397</v>
      </c>
      <c r="K305" s="19"/>
      <c r="L305" s="8">
        <f t="shared" si="146"/>
        <v>5000</v>
      </c>
      <c r="M305" s="8">
        <f t="shared" si="172"/>
        <v>1480000</v>
      </c>
      <c r="N305" s="15">
        <f t="shared" si="162"/>
        <v>11.39778256287954</v>
      </c>
      <c r="O305" s="14">
        <f t="shared" si="173"/>
        <v>30887.800451632975</v>
      </c>
      <c r="P305" s="8">
        <f t="shared" si="163"/>
        <v>13549916.521582365</v>
      </c>
      <c r="Q305" s="13">
        <f t="shared" si="168"/>
        <v>295</v>
      </c>
      <c r="R305" s="10">
        <v>438.68182011859665</v>
      </c>
      <c r="S305" s="12">
        <f t="shared" si="169"/>
        <v>0</v>
      </c>
      <c r="T305" s="11">
        <f t="shared" si="164"/>
        <v>15407095.540572057</v>
      </c>
      <c r="U305" s="11">
        <f t="shared" si="174"/>
        <v>12917506.215224044</v>
      </c>
      <c r="V305" s="11">
        <f t="shared" si="165"/>
        <v>15000</v>
      </c>
      <c r="W305" s="11">
        <f t="shared" si="166"/>
        <v>1305667.8108168384</v>
      </c>
      <c r="X305" s="10">
        <f t="shared" si="147"/>
        <v>34.193347688638625</v>
      </c>
      <c r="Y305" s="10">
        <f t="shared" si="175"/>
        <v>29480.378766842397</v>
      </c>
      <c r="AA305" s="11">
        <f t="shared" si="148"/>
        <v>5000</v>
      </c>
      <c r="AB305" s="11">
        <f t="shared" si="176"/>
        <v>1480000</v>
      </c>
      <c r="AC305" s="24"/>
      <c r="AD305" s="26">
        <f t="shared" si="149"/>
        <v>-5000</v>
      </c>
      <c r="AE305" s="26">
        <f t="shared" si="150"/>
        <v>-5000</v>
      </c>
      <c r="AF305" s="26">
        <f t="shared" si="151"/>
        <v>-15000</v>
      </c>
      <c r="AG305" s="26">
        <f t="shared" si="152"/>
        <v>0</v>
      </c>
      <c r="AH305" s="26">
        <f t="shared" si="153"/>
        <v>0</v>
      </c>
      <c r="AI305" s="26">
        <f t="shared" si="154"/>
        <v>0</v>
      </c>
      <c r="AJ305" s="26">
        <f t="shared" si="155"/>
        <v>0</v>
      </c>
      <c r="AK305" s="26">
        <f t="shared" si="156"/>
        <v>0</v>
      </c>
      <c r="AL305" s="26">
        <f t="shared" si="157"/>
        <v>0</v>
      </c>
      <c r="AM305" s="26">
        <f t="shared" si="158"/>
        <v>0</v>
      </c>
    </row>
    <row r="306" spans="1:39" x14ac:dyDescent="0.3">
      <c r="A306" s="5">
        <f t="shared" si="167"/>
        <v>297</v>
      </c>
      <c r="B306">
        <v>469.38954752689847</v>
      </c>
      <c r="C306" s="6">
        <f t="shared" si="143"/>
        <v>296</v>
      </c>
      <c r="D306" s="7">
        <f t="shared" si="159"/>
        <v>7.0000000000000132E-2</v>
      </c>
      <c r="E306" s="8">
        <f t="shared" si="144"/>
        <v>15604746.734829212</v>
      </c>
      <c r="F306" s="8">
        <f t="shared" si="160"/>
        <v>13837781.650289729</v>
      </c>
      <c r="G306" s="8">
        <f t="shared" si="145"/>
        <v>15000</v>
      </c>
      <c r="H306" s="8">
        <f t="shared" si="170"/>
        <v>1320667.8108168384</v>
      </c>
      <c r="I306" s="15">
        <f t="shared" si="161"/>
        <v>31.956399709008053</v>
      </c>
      <c r="J306" s="15">
        <f t="shared" si="171"/>
        <v>29512.335166551406</v>
      </c>
      <c r="K306" s="19"/>
      <c r="L306" s="8">
        <f t="shared" si="146"/>
        <v>5000</v>
      </c>
      <c r="M306" s="8">
        <f t="shared" si="172"/>
        <v>1485000</v>
      </c>
      <c r="N306" s="15">
        <f t="shared" si="162"/>
        <v>10.652133236336018</v>
      </c>
      <c r="O306" s="14">
        <f t="shared" si="173"/>
        <v>30898.452584869312</v>
      </c>
      <c r="P306" s="8">
        <f t="shared" si="163"/>
        <v>14503410.678093133</v>
      </c>
      <c r="Q306" s="13">
        <f t="shared" si="168"/>
        <v>296</v>
      </c>
      <c r="R306" s="10">
        <v>469.38954752689847</v>
      </c>
      <c r="S306" s="12">
        <f t="shared" si="169"/>
        <v>7.0000000000000132E-2</v>
      </c>
      <c r="T306" s="11">
        <f t="shared" si="164"/>
        <v>15604746.734829212</v>
      </c>
      <c r="U306" s="11">
        <f t="shared" si="174"/>
        <v>13837781.650289729</v>
      </c>
      <c r="V306" s="11">
        <f t="shared" si="165"/>
        <v>15000</v>
      </c>
      <c r="W306" s="11">
        <f t="shared" si="166"/>
        <v>1320667.8108168384</v>
      </c>
      <c r="X306" s="10">
        <f t="shared" si="147"/>
        <v>31.956399709008053</v>
      </c>
      <c r="Y306" s="10">
        <f t="shared" si="175"/>
        <v>29512.335166551406</v>
      </c>
      <c r="AA306" s="11">
        <f t="shared" si="148"/>
        <v>5000</v>
      </c>
      <c r="AB306" s="11">
        <f t="shared" si="176"/>
        <v>1485000</v>
      </c>
      <c r="AC306" s="24"/>
      <c r="AD306" s="26">
        <f t="shared" si="149"/>
        <v>-5000</v>
      </c>
      <c r="AE306" s="26">
        <f t="shared" si="150"/>
        <v>-5000</v>
      </c>
      <c r="AF306" s="26">
        <f t="shared" si="151"/>
        <v>-15000</v>
      </c>
      <c r="AG306" s="26">
        <f t="shared" si="152"/>
        <v>0</v>
      </c>
      <c r="AH306" s="26">
        <f t="shared" si="153"/>
        <v>0</v>
      </c>
      <c r="AI306" s="26">
        <f t="shared" si="154"/>
        <v>0</v>
      </c>
      <c r="AJ306" s="26">
        <f t="shared" si="155"/>
        <v>0</v>
      </c>
      <c r="AK306" s="26">
        <f t="shared" si="156"/>
        <v>0</v>
      </c>
      <c r="AL306" s="26">
        <f t="shared" si="157"/>
        <v>0</v>
      </c>
      <c r="AM306" s="26">
        <f t="shared" si="158"/>
        <v>0</v>
      </c>
    </row>
    <row r="307" spans="1:39" x14ac:dyDescent="0.3">
      <c r="A307" s="5">
        <f t="shared" si="167"/>
        <v>298</v>
      </c>
      <c r="B307">
        <v>480.65489666754405</v>
      </c>
      <c r="C307" s="6">
        <f t="shared" si="143"/>
        <v>297</v>
      </c>
      <c r="D307" s="7">
        <f t="shared" si="159"/>
        <v>2.4000000000000042E-2</v>
      </c>
      <c r="E307" s="8">
        <f t="shared" si="144"/>
        <v>15804868.569014577</v>
      </c>
      <c r="F307" s="8">
        <f t="shared" si="160"/>
        <v>14185248.409896683</v>
      </c>
      <c r="G307" s="8">
        <f t="shared" si="145"/>
        <v>15000</v>
      </c>
      <c r="H307" s="8">
        <f t="shared" si="170"/>
        <v>1335667.8108168384</v>
      </c>
      <c r="I307" s="15">
        <f t="shared" si="161"/>
        <v>31.207421590828176</v>
      </c>
      <c r="J307" s="15">
        <f t="shared" si="171"/>
        <v>29543.542588142234</v>
      </c>
      <c r="K307" s="19"/>
      <c r="L307" s="8">
        <f t="shared" si="146"/>
        <v>5000</v>
      </c>
      <c r="M307" s="8">
        <f t="shared" si="172"/>
        <v>1490000</v>
      </c>
      <c r="N307" s="15">
        <f t="shared" si="162"/>
        <v>10.402473863609393</v>
      </c>
      <c r="O307" s="14">
        <f t="shared" si="173"/>
        <v>30908.855058732923</v>
      </c>
      <c r="P307" s="8">
        <f t="shared" si="163"/>
        <v>14856492.534367369</v>
      </c>
      <c r="Q307" s="13">
        <f t="shared" si="168"/>
        <v>297</v>
      </c>
      <c r="R307" s="10">
        <v>480.65489666754405</v>
      </c>
      <c r="S307" s="12">
        <f t="shared" si="169"/>
        <v>2.4000000000000042E-2</v>
      </c>
      <c r="T307" s="11">
        <f t="shared" si="164"/>
        <v>15804868.569014577</v>
      </c>
      <c r="U307" s="11">
        <f t="shared" si="174"/>
        <v>14185248.409896683</v>
      </c>
      <c r="V307" s="11">
        <f t="shared" si="165"/>
        <v>15000</v>
      </c>
      <c r="W307" s="11">
        <f t="shared" si="166"/>
        <v>1335667.8108168384</v>
      </c>
      <c r="X307" s="10">
        <f t="shared" si="147"/>
        <v>31.207421590828176</v>
      </c>
      <c r="Y307" s="10">
        <f t="shared" si="175"/>
        <v>29543.542588142234</v>
      </c>
      <c r="AA307" s="11">
        <f t="shared" si="148"/>
        <v>5000</v>
      </c>
      <c r="AB307" s="11">
        <f t="shared" si="176"/>
        <v>1490000</v>
      </c>
      <c r="AC307" s="24"/>
      <c r="AD307" s="26">
        <f t="shared" si="149"/>
        <v>-5000</v>
      </c>
      <c r="AE307" s="26">
        <f t="shared" si="150"/>
        <v>-5000</v>
      </c>
      <c r="AF307" s="26">
        <f t="shared" si="151"/>
        <v>-15000</v>
      </c>
      <c r="AG307" s="26">
        <f t="shared" si="152"/>
        <v>0</v>
      </c>
      <c r="AH307" s="26">
        <f t="shared" si="153"/>
        <v>0</v>
      </c>
      <c r="AI307" s="26">
        <f t="shared" si="154"/>
        <v>0</v>
      </c>
      <c r="AJ307" s="26">
        <f t="shared" si="155"/>
        <v>0</v>
      </c>
      <c r="AK307" s="26">
        <f t="shared" si="156"/>
        <v>0</v>
      </c>
      <c r="AL307" s="26">
        <f t="shared" si="157"/>
        <v>0</v>
      </c>
      <c r="AM307" s="26">
        <f t="shared" si="158"/>
        <v>0</v>
      </c>
    </row>
    <row r="308" spans="1:39" x14ac:dyDescent="0.3">
      <c r="A308" s="5">
        <f t="shared" si="167"/>
        <v>299</v>
      </c>
      <c r="B308">
        <v>526.79776674762832</v>
      </c>
      <c r="C308" s="6">
        <f t="shared" si="143"/>
        <v>298</v>
      </c>
      <c r="D308" s="7">
        <f t="shared" si="159"/>
        <v>9.6000000000000071E-2</v>
      </c>
      <c r="E308" s="8">
        <f t="shared" si="144"/>
        <v>16007491.926127257</v>
      </c>
      <c r="F308" s="8">
        <f t="shared" si="160"/>
        <v>15563472.257246766</v>
      </c>
      <c r="G308" s="8">
        <f t="shared" si="145"/>
        <v>15000</v>
      </c>
      <c r="H308" s="8">
        <f t="shared" si="170"/>
        <v>1350667.8108168384</v>
      </c>
      <c r="I308" s="15">
        <f t="shared" si="161"/>
        <v>28.473924809149793</v>
      </c>
      <c r="J308" s="15">
        <f t="shared" si="171"/>
        <v>29572.016512951384</v>
      </c>
      <c r="K308" s="19"/>
      <c r="L308" s="8">
        <f t="shared" si="146"/>
        <v>5000</v>
      </c>
      <c r="M308" s="8">
        <f t="shared" si="172"/>
        <v>1495000</v>
      </c>
      <c r="N308" s="15">
        <f t="shared" si="162"/>
        <v>9.4913082697165976</v>
      </c>
      <c r="O308" s="14">
        <f t="shared" si="173"/>
        <v>30918.346367002639</v>
      </c>
      <c r="P308" s="8">
        <f t="shared" si="163"/>
        <v>16287715.817666639</v>
      </c>
      <c r="Q308" s="13">
        <f t="shared" si="168"/>
        <v>298</v>
      </c>
      <c r="R308" s="10">
        <v>526.79776674762832</v>
      </c>
      <c r="S308" s="12">
        <f t="shared" si="169"/>
        <v>9.6000000000000071E-2</v>
      </c>
      <c r="T308" s="11">
        <f t="shared" si="164"/>
        <v>16007491.926127257</v>
      </c>
      <c r="U308" s="11">
        <f t="shared" si="174"/>
        <v>15563472.257246766</v>
      </c>
      <c r="V308" s="11">
        <f t="shared" si="165"/>
        <v>15000</v>
      </c>
      <c r="W308" s="11">
        <f t="shared" si="166"/>
        <v>1350667.8108168384</v>
      </c>
      <c r="X308" s="10">
        <f t="shared" si="147"/>
        <v>28.473924809149793</v>
      </c>
      <c r="Y308" s="10">
        <f t="shared" si="175"/>
        <v>29572.016512951384</v>
      </c>
      <c r="AA308" s="11">
        <f t="shared" si="148"/>
        <v>5000</v>
      </c>
      <c r="AB308" s="11">
        <f t="shared" si="176"/>
        <v>1495000</v>
      </c>
      <c r="AC308" s="24"/>
      <c r="AD308" s="26">
        <f t="shared" si="149"/>
        <v>-5000</v>
      </c>
      <c r="AE308" s="26">
        <f t="shared" si="150"/>
        <v>-5000</v>
      </c>
      <c r="AF308" s="26">
        <f t="shared" si="151"/>
        <v>-15000</v>
      </c>
      <c r="AG308" s="26">
        <f t="shared" si="152"/>
        <v>0</v>
      </c>
      <c r="AH308" s="26">
        <f t="shared" si="153"/>
        <v>0</v>
      </c>
      <c r="AI308" s="26">
        <f t="shared" si="154"/>
        <v>0</v>
      </c>
      <c r="AJ308" s="26">
        <f t="shared" si="155"/>
        <v>0</v>
      </c>
      <c r="AK308" s="26">
        <f t="shared" si="156"/>
        <v>0</v>
      </c>
      <c r="AL308" s="26">
        <f t="shared" si="157"/>
        <v>0</v>
      </c>
      <c r="AM308" s="26">
        <f t="shared" si="158"/>
        <v>0</v>
      </c>
    </row>
    <row r="309" spans="1:39" x14ac:dyDescent="0.3">
      <c r="A309" s="5">
        <f t="shared" si="167"/>
        <v>300</v>
      </c>
      <c r="B309">
        <v>559.45922828598134</v>
      </c>
      <c r="C309" s="6">
        <f t="shared" si="143"/>
        <v>299</v>
      </c>
      <c r="D309" s="7">
        <f t="shared" si="159"/>
        <v>6.2000000000000131E-2</v>
      </c>
      <c r="E309" s="8">
        <f t="shared" si="144"/>
        <v>16212648.075203845</v>
      </c>
      <c r="F309" s="8">
        <f t="shared" si="160"/>
        <v>16544337.537196066</v>
      </c>
      <c r="G309" s="8">
        <f t="shared" si="145"/>
        <v>1000</v>
      </c>
      <c r="H309" s="8">
        <f t="shared" si="170"/>
        <v>1351667.8108168384</v>
      </c>
      <c r="I309" s="15">
        <f t="shared" si="161"/>
        <v>1.7874403521123534</v>
      </c>
      <c r="J309" s="15">
        <f t="shared" si="171"/>
        <v>29573.803953303497</v>
      </c>
      <c r="K309" s="19"/>
      <c r="L309" s="8">
        <f t="shared" si="146"/>
        <v>5000</v>
      </c>
      <c r="M309" s="8">
        <f t="shared" si="172"/>
        <v>1500000</v>
      </c>
      <c r="N309" s="15">
        <f t="shared" si="162"/>
        <v>8.9372017605617664</v>
      </c>
      <c r="O309" s="14">
        <f t="shared" si="173"/>
        <v>30927.2835687632</v>
      </c>
      <c r="P309" s="8">
        <f t="shared" si="163"/>
        <v>17302554.19836197</v>
      </c>
      <c r="Q309" s="13">
        <f t="shared" si="168"/>
        <v>299</v>
      </c>
      <c r="R309" s="10">
        <v>559.45922828598134</v>
      </c>
      <c r="S309" s="12">
        <f t="shared" si="169"/>
        <v>6.2000000000000131E-2</v>
      </c>
      <c r="T309" s="11">
        <f t="shared" si="164"/>
        <v>16212648.075203845</v>
      </c>
      <c r="U309" s="11">
        <f t="shared" si="174"/>
        <v>16544337.537196066</v>
      </c>
      <c r="V309" s="11">
        <f t="shared" si="165"/>
        <v>1000</v>
      </c>
      <c r="W309" s="11">
        <f t="shared" si="166"/>
        <v>1351667.8108168384</v>
      </c>
      <c r="X309" s="10">
        <f t="shared" si="147"/>
        <v>1.7874403521123534</v>
      </c>
      <c r="Y309" s="10">
        <f t="shared" si="175"/>
        <v>29573.803953303497</v>
      </c>
      <c r="AA309" s="11">
        <f t="shared" si="148"/>
        <v>5000</v>
      </c>
      <c r="AB309" s="11">
        <f t="shared" si="176"/>
        <v>1500000</v>
      </c>
      <c r="AC309" s="24"/>
      <c r="AD309" s="26">
        <f t="shared" si="149"/>
        <v>-5000</v>
      </c>
      <c r="AE309" s="26">
        <f t="shared" si="150"/>
        <v>-5000</v>
      </c>
      <c r="AF309" s="26">
        <f t="shared" si="151"/>
        <v>-1000</v>
      </c>
      <c r="AG309" s="26">
        <f t="shared" si="152"/>
        <v>0</v>
      </c>
      <c r="AH309" s="26">
        <f t="shared" si="153"/>
        <v>0</v>
      </c>
      <c r="AI309" s="26">
        <f t="shared" si="154"/>
        <v>0</v>
      </c>
      <c r="AJ309" s="26">
        <f t="shared" si="155"/>
        <v>0</v>
      </c>
      <c r="AK309" s="26">
        <f t="shared" si="156"/>
        <v>0</v>
      </c>
      <c r="AL309" s="26">
        <f t="shared" si="157"/>
        <v>0</v>
      </c>
      <c r="AM309" s="26">
        <f t="shared" si="158"/>
        <v>0</v>
      </c>
    </row>
    <row r="310" spans="1:39" x14ac:dyDescent="0.3">
      <c r="A310" s="5">
        <f t="shared" si="167"/>
        <v>301</v>
      </c>
      <c r="B310">
        <v>555.54301368797951</v>
      </c>
      <c r="C310" s="6">
        <f t="shared" si="143"/>
        <v>300</v>
      </c>
      <c r="D310" s="7">
        <f t="shared" si="159"/>
        <v>-6.999999999999929E-3</v>
      </c>
      <c r="E310" s="8">
        <f t="shared" si="144"/>
        <v>16420368.676143898</v>
      </c>
      <c r="F310" s="8">
        <f t="shared" si="160"/>
        <v>16429520.174435696</v>
      </c>
      <c r="G310" s="8">
        <f t="shared" si="145"/>
        <v>1000</v>
      </c>
      <c r="H310" s="8">
        <f t="shared" si="170"/>
        <v>1352667.8108168384</v>
      </c>
      <c r="I310" s="15">
        <f t="shared" si="161"/>
        <v>1.8000406365683317</v>
      </c>
      <c r="J310" s="15">
        <f t="shared" si="171"/>
        <v>29575.603993940065</v>
      </c>
      <c r="K310" s="19"/>
      <c r="L310" s="8">
        <f t="shared" si="146"/>
        <v>5000</v>
      </c>
      <c r="M310" s="8">
        <f t="shared" si="172"/>
        <v>1505000</v>
      </c>
      <c r="N310" s="15">
        <f t="shared" si="162"/>
        <v>9.0002031828416573</v>
      </c>
      <c r="O310" s="14">
        <f t="shared" si="173"/>
        <v>30936.28377194604</v>
      </c>
      <c r="P310" s="8">
        <f t="shared" si="163"/>
        <v>17186436.318973437</v>
      </c>
      <c r="Q310" s="13">
        <f t="shared" si="168"/>
        <v>300</v>
      </c>
      <c r="R310" s="10">
        <v>555.54301368797951</v>
      </c>
      <c r="S310" s="12">
        <f t="shared" si="169"/>
        <v>-6.999999999999929E-3</v>
      </c>
      <c r="T310" s="11">
        <f t="shared" si="164"/>
        <v>16420368.676143898</v>
      </c>
      <c r="U310" s="11">
        <f t="shared" si="174"/>
        <v>16429520.174435696</v>
      </c>
      <c r="V310" s="11">
        <f t="shared" si="165"/>
        <v>1000</v>
      </c>
      <c r="W310" s="11">
        <f t="shared" si="166"/>
        <v>1352667.8108168384</v>
      </c>
      <c r="X310" s="10">
        <f t="shared" si="147"/>
        <v>1.8000406365683317</v>
      </c>
      <c r="Y310" s="10">
        <f t="shared" si="175"/>
        <v>29575.603993940065</v>
      </c>
      <c r="AA310" s="11">
        <f t="shared" si="148"/>
        <v>5000</v>
      </c>
      <c r="AB310" s="11">
        <f t="shared" si="176"/>
        <v>1505000</v>
      </c>
      <c r="AC310" s="24"/>
      <c r="AD310" s="26">
        <f t="shared" si="149"/>
        <v>-5000</v>
      </c>
      <c r="AE310" s="26">
        <f t="shared" si="150"/>
        <v>-5000</v>
      </c>
      <c r="AF310" s="26">
        <f t="shared" si="151"/>
        <v>-1000</v>
      </c>
      <c r="AG310" s="26">
        <f t="shared" si="152"/>
        <v>0</v>
      </c>
      <c r="AH310" s="26">
        <f t="shared" si="153"/>
        <v>0</v>
      </c>
      <c r="AI310" s="26">
        <f t="shared" si="154"/>
        <v>0</v>
      </c>
      <c r="AJ310" s="26">
        <f t="shared" si="155"/>
        <v>0</v>
      </c>
      <c r="AK310" s="26">
        <f t="shared" si="156"/>
        <v>0</v>
      </c>
      <c r="AL310" s="26">
        <f t="shared" si="157"/>
        <v>0</v>
      </c>
      <c r="AM310" s="26">
        <f t="shared" si="158"/>
        <v>0</v>
      </c>
    </row>
    <row r="311" spans="1:39" x14ac:dyDescent="0.3">
      <c r="A311" s="5">
        <f t="shared" si="167"/>
        <v>302</v>
      </c>
      <c r="B311">
        <v>567.76495998911503</v>
      </c>
      <c r="C311" s="6">
        <f t="shared" si="143"/>
        <v>301</v>
      </c>
      <c r="D311" s="7">
        <f t="shared" si="159"/>
        <v>2.1999999999999943E-2</v>
      </c>
      <c r="E311" s="8">
        <f t="shared" si="144"/>
        <v>16630685.784595694</v>
      </c>
      <c r="F311" s="8">
        <f t="shared" si="160"/>
        <v>16791991.618273281</v>
      </c>
      <c r="G311" s="8">
        <f t="shared" si="145"/>
        <v>1000</v>
      </c>
      <c r="H311" s="8">
        <f t="shared" si="170"/>
        <v>1353667.8108168384</v>
      </c>
      <c r="I311" s="15">
        <f t="shared" si="161"/>
        <v>1.7612922079924969</v>
      </c>
      <c r="J311" s="15">
        <f t="shared" si="171"/>
        <v>29577.365286148059</v>
      </c>
      <c r="K311" s="19"/>
      <c r="L311" s="8">
        <f t="shared" si="146"/>
        <v>5000</v>
      </c>
      <c r="M311" s="8">
        <f t="shared" si="172"/>
        <v>1510000</v>
      </c>
      <c r="N311" s="15">
        <f t="shared" si="162"/>
        <v>8.8064610399624836</v>
      </c>
      <c r="O311" s="14">
        <f t="shared" si="173"/>
        <v>30945.090232986004</v>
      </c>
      <c r="P311" s="8">
        <f t="shared" si="163"/>
        <v>17569537.917990852</v>
      </c>
      <c r="Q311" s="13">
        <f t="shared" si="168"/>
        <v>301</v>
      </c>
      <c r="R311" s="10">
        <v>567.76495998911503</v>
      </c>
      <c r="S311" s="12">
        <f t="shared" si="169"/>
        <v>2.1999999999999943E-2</v>
      </c>
      <c r="T311" s="11">
        <f t="shared" si="164"/>
        <v>16630685.784595694</v>
      </c>
      <c r="U311" s="11">
        <f t="shared" si="174"/>
        <v>16791991.618273281</v>
      </c>
      <c r="V311" s="11">
        <f t="shared" si="165"/>
        <v>1000</v>
      </c>
      <c r="W311" s="11">
        <f t="shared" si="166"/>
        <v>1353667.8108168384</v>
      </c>
      <c r="X311" s="10">
        <f t="shared" si="147"/>
        <v>1.7612922079924969</v>
      </c>
      <c r="Y311" s="10">
        <f t="shared" si="175"/>
        <v>29577.365286148059</v>
      </c>
      <c r="AA311" s="11">
        <f t="shared" si="148"/>
        <v>5000</v>
      </c>
      <c r="AB311" s="11">
        <f t="shared" si="176"/>
        <v>1510000</v>
      </c>
      <c r="AC311" s="24"/>
      <c r="AD311" s="26">
        <f t="shared" si="149"/>
        <v>-5000</v>
      </c>
      <c r="AE311" s="26">
        <f t="shared" si="150"/>
        <v>-5000</v>
      </c>
      <c r="AF311" s="26">
        <f t="shared" si="151"/>
        <v>-1000</v>
      </c>
      <c r="AG311" s="26">
        <f t="shared" si="152"/>
        <v>0</v>
      </c>
      <c r="AH311" s="26">
        <f t="shared" si="153"/>
        <v>0</v>
      </c>
      <c r="AI311" s="26">
        <f t="shared" si="154"/>
        <v>0</v>
      </c>
      <c r="AJ311" s="26">
        <f t="shared" si="155"/>
        <v>0</v>
      </c>
      <c r="AK311" s="26">
        <f t="shared" si="156"/>
        <v>0</v>
      </c>
      <c r="AL311" s="26">
        <f t="shared" si="157"/>
        <v>0</v>
      </c>
      <c r="AM311" s="26">
        <f t="shared" si="158"/>
        <v>0</v>
      </c>
    </row>
    <row r="312" spans="1:39" x14ac:dyDescent="0.3">
      <c r="A312" s="5">
        <f t="shared" si="167"/>
        <v>303</v>
      </c>
      <c r="B312">
        <v>549.59648126946331</v>
      </c>
      <c r="C312" s="6">
        <f t="shared" si="143"/>
        <v>302</v>
      </c>
      <c r="D312" s="7">
        <f t="shared" si="159"/>
        <v>-3.2000000000000063E-2</v>
      </c>
      <c r="E312" s="8">
        <f t="shared" si="144"/>
        <v>16843631.856903143</v>
      </c>
      <c r="F312" s="8">
        <f t="shared" si="160"/>
        <v>16255615.886488535</v>
      </c>
      <c r="G312" s="8">
        <f t="shared" si="145"/>
        <v>15000</v>
      </c>
      <c r="H312" s="8">
        <f t="shared" si="170"/>
        <v>1368667.8108168384</v>
      </c>
      <c r="I312" s="15">
        <f t="shared" si="161"/>
        <v>27.292751156908526</v>
      </c>
      <c r="J312" s="15">
        <f t="shared" si="171"/>
        <v>29604.658037304966</v>
      </c>
      <c r="K312" s="19"/>
      <c r="L312" s="8">
        <f t="shared" si="146"/>
        <v>5000</v>
      </c>
      <c r="M312" s="8">
        <f t="shared" si="172"/>
        <v>1515000</v>
      </c>
      <c r="N312" s="15">
        <f t="shared" si="162"/>
        <v>9.0975837189695081</v>
      </c>
      <c r="O312" s="14">
        <f t="shared" si="173"/>
        <v>30954.187816704973</v>
      </c>
      <c r="P312" s="8">
        <f t="shared" si="163"/>
        <v>17012312.704615142</v>
      </c>
      <c r="Q312" s="13">
        <f t="shared" si="168"/>
        <v>302</v>
      </c>
      <c r="R312" s="10">
        <v>549.59648126946331</v>
      </c>
      <c r="S312" s="12">
        <f t="shared" si="169"/>
        <v>-3.2000000000000063E-2</v>
      </c>
      <c r="T312" s="11">
        <f t="shared" si="164"/>
        <v>16843631.856903143</v>
      </c>
      <c r="U312" s="11">
        <f t="shared" si="174"/>
        <v>16255615.886488535</v>
      </c>
      <c r="V312" s="11">
        <f t="shared" si="165"/>
        <v>15000</v>
      </c>
      <c r="W312" s="11">
        <f t="shared" si="166"/>
        <v>1368667.8108168384</v>
      </c>
      <c r="X312" s="10">
        <f t="shared" si="147"/>
        <v>27.292751156908526</v>
      </c>
      <c r="Y312" s="10">
        <f t="shared" si="175"/>
        <v>29604.658037304966</v>
      </c>
      <c r="AA312" s="11">
        <f t="shared" si="148"/>
        <v>5000</v>
      </c>
      <c r="AB312" s="11">
        <f t="shared" si="176"/>
        <v>1515000</v>
      </c>
      <c r="AC312" s="24"/>
      <c r="AD312" s="26">
        <f t="shared" si="149"/>
        <v>-5000</v>
      </c>
      <c r="AE312" s="26">
        <f t="shared" si="150"/>
        <v>-5000</v>
      </c>
      <c r="AF312" s="26">
        <f t="shared" si="151"/>
        <v>-15000</v>
      </c>
      <c r="AG312" s="26">
        <f t="shared" si="152"/>
        <v>0</v>
      </c>
      <c r="AH312" s="26">
        <f t="shared" si="153"/>
        <v>0</v>
      </c>
      <c r="AI312" s="26">
        <f t="shared" si="154"/>
        <v>0</v>
      </c>
      <c r="AJ312" s="26">
        <f t="shared" si="155"/>
        <v>0</v>
      </c>
      <c r="AK312" s="26">
        <f t="shared" si="156"/>
        <v>0</v>
      </c>
      <c r="AL312" s="26">
        <f t="shared" si="157"/>
        <v>0</v>
      </c>
      <c r="AM312" s="26">
        <f t="shared" si="158"/>
        <v>0</v>
      </c>
    </row>
    <row r="313" spans="1:39" x14ac:dyDescent="0.3">
      <c r="A313" s="5">
        <f t="shared" si="167"/>
        <v>304</v>
      </c>
      <c r="B313">
        <v>513.87270998694828</v>
      </c>
      <c r="C313" s="6">
        <f t="shared" si="143"/>
        <v>303</v>
      </c>
      <c r="D313" s="7">
        <f t="shared" si="159"/>
        <v>-6.499999999999985E-2</v>
      </c>
      <c r="E313" s="8">
        <f t="shared" si="144"/>
        <v>17059239.755114429</v>
      </c>
      <c r="F313" s="8">
        <f t="shared" si="160"/>
        <v>15213025.853866782</v>
      </c>
      <c r="G313" s="8">
        <f t="shared" si="145"/>
        <v>15000</v>
      </c>
      <c r="H313" s="8">
        <f t="shared" si="170"/>
        <v>1383667.8108168384</v>
      </c>
      <c r="I313" s="15">
        <f t="shared" si="161"/>
        <v>29.190108189206974</v>
      </c>
      <c r="J313" s="15">
        <f t="shared" si="171"/>
        <v>29633.848145494172</v>
      </c>
      <c r="K313" s="19"/>
      <c r="L313" s="8">
        <f t="shared" si="146"/>
        <v>5000</v>
      </c>
      <c r="M313" s="8">
        <f t="shared" si="172"/>
        <v>1520000</v>
      </c>
      <c r="N313" s="15">
        <f t="shared" si="162"/>
        <v>9.7300360630689919</v>
      </c>
      <c r="O313" s="14">
        <f t="shared" si="173"/>
        <v>30963.917852768041</v>
      </c>
      <c r="P313" s="8">
        <f t="shared" si="163"/>
        <v>15911512.378815163</v>
      </c>
      <c r="Q313" s="13">
        <f t="shared" si="168"/>
        <v>303</v>
      </c>
      <c r="R313" s="10">
        <v>513.87270998694828</v>
      </c>
      <c r="S313" s="12">
        <f t="shared" si="169"/>
        <v>-6.499999999999985E-2</v>
      </c>
      <c r="T313" s="11">
        <f t="shared" si="164"/>
        <v>17059239.755114429</v>
      </c>
      <c r="U313" s="11">
        <f t="shared" si="174"/>
        <v>15213025.853866782</v>
      </c>
      <c r="V313" s="11">
        <f t="shared" si="165"/>
        <v>15000</v>
      </c>
      <c r="W313" s="11">
        <f t="shared" si="166"/>
        <v>1383667.8108168384</v>
      </c>
      <c r="X313" s="10">
        <f t="shared" si="147"/>
        <v>29.190108189206974</v>
      </c>
      <c r="Y313" s="10">
        <f t="shared" si="175"/>
        <v>29633.848145494172</v>
      </c>
      <c r="AA313" s="11">
        <f t="shared" si="148"/>
        <v>5000</v>
      </c>
      <c r="AB313" s="11">
        <f t="shared" si="176"/>
        <v>1520000</v>
      </c>
      <c r="AC313" s="24"/>
      <c r="AD313" s="26">
        <f t="shared" si="149"/>
        <v>-5000</v>
      </c>
      <c r="AE313" s="26">
        <f t="shared" si="150"/>
        <v>-5000</v>
      </c>
      <c r="AF313" s="26">
        <f t="shared" si="151"/>
        <v>-15000</v>
      </c>
      <c r="AG313" s="26">
        <f t="shared" si="152"/>
        <v>0</v>
      </c>
      <c r="AH313" s="26">
        <f t="shared" si="153"/>
        <v>0</v>
      </c>
      <c r="AI313" s="26">
        <f t="shared" si="154"/>
        <v>0</v>
      </c>
      <c r="AJ313" s="26">
        <f t="shared" si="155"/>
        <v>0</v>
      </c>
      <c r="AK313" s="26">
        <f t="shared" si="156"/>
        <v>0</v>
      </c>
      <c r="AL313" s="26">
        <f t="shared" si="157"/>
        <v>0</v>
      </c>
      <c r="AM313" s="26">
        <f t="shared" si="158"/>
        <v>0</v>
      </c>
    </row>
    <row r="314" spans="1:39" x14ac:dyDescent="0.3">
      <c r="A314" s="5">
        <f t="shared" si="167"/>
        <v>305</v>
      </c>
      <c r="B314">
        <v>563.71836285568224</v>
      </c>
      <c r="C314" s="6">
        <f t="shared" si="143"/>
        <v>304</v>
      </c>
      <c r="D314" s="7">
        <f t="shared" si="159"/>
        <v>9.6999999999999961E-2</v>
      </c>
      <c r="E314" s="8">
        <f t="shared" si="144"/>
        <v>17277542.752053361</v>
      </c>
      <c r="F314" s="8">
        <f t="shared" si="160"/>
        <v>16705144.361691859</v>
      </c>
      <c r="G314" s="8">
        <f t="shared" si="145"/>
        <v>15000</v>
      </c>
      <c r="H314" s="8">
        <f t="shared" si="170"/>
        <v>1398667.8108168384</v>
      </c>
      <c r="I314" s="15">
        <f t="shared" si="161"/>
        <v>26.609032077672722</v>
      </c>
      <c r="J314" s="15">
        <f t="shared" si="171"/>
        <v>29660.457177571843</v>
      </c>
      <c r="K314" s="19"/>
      <c r="L314" s="8">
        <f t="shared" si="146"/>
        <v>5000</v>
      </c>
      <c r="M314" s="8">
        <f t="shared" si="172"/>
        <v>1525000</v>
      </c>
      <c r="N314" s="15">
        <f t="shared" si="162"/>
        <v>8.8696773592242408</v>
      </c>
      <c r="O314" s="14">
        <f t="shared" si="173"/>
        <v>30972.787530127265</v>
      </c>
      <c r="P314" s="8">
        <f t="shared" si="163"/>
        <v>17459929.079560231</v>
      </c>
      <c r="Q314" s="13">
        <f t="shared" si="168"/>
        <v>304</v>
      </c>
      <c r="R314" s="10">
        <v>563.71836285568224</v>
      </c>
      <c r="S314" s="12">
        <f t="shared" si="169"/>
        <v>9.6999999999999961E-2</v>
      </c>
      <c r="T314" s="11">
        <f t="shared" si="164"/>
        <v>17277542.752053361</v>
      </c>
      <c r="U314" s="11">
        <f t="shared" si="174"/>
        <v>16705144.361691859</v>
      </c>
      <c r="V314" s="11">
        <f t="shared" si="165"/>
        <v>15000</v>
      </c>
      <c r="W314" s="11">
        <f t="shared" si="166"/>
        <v>1398667.8108168384</v>
      </c>
      <c r="X314" s="10">
        <f t="shared" si="147"/>
        <v>26.609032077672722</v>
      </c>
      <c r="Y314" s="10">
        <f t="shared" si="175"/>
        <v>29660.457177571843</v>
      </c>
      <c r="AA314" s="11">
        <f t="shared" si="148"/>
        <v>5000</v>
      </c>
      <c r="AB314" s="11">
        <f t="shared" si="176"/>
        <v>1525000</v>
      </c>
      <c r="AC314" s="24"/>
      <c r="AD314" s="26">
        <f t="shared" si="149"/>
        <v>-5000</v>
      </c>
      <c r="AE314" s="26">
        <f t="shared" si="150"/>
        <v>-5000</v>
      </c>
      <c r="AF314" s="26">
        <f t="shared" si="151"/>
        <v>-15000</v>
      </c>
      <c r="AG314" s="26">
        <f t="shared" si="152"/>
        <v>0</v>
      </c>
      <c r="AH314" s="26">
        <f t="shared" si="153"/>
        <v>0</v>
      </c>
      <c r="AI314" s="26">
        <f t="shared" si="154"/>
        <v>0</v>
      </c>
      <c r="AJ314" s="26">
        <f t="shared" si="155"/>
        <v>0</v>
      </c>
      <c r="AK314" s="26">
        <f t="shared" si="156"/>
        <v>0</v>
      </c>
      <c r="AL314" s="26">
        <f t="shared" si="157"/>
        <v>0</v>
      </c>
      <c r="AM314" s="26">
        <f t="shared" si="158"/>
        <v>0</v>
      </c>
    </row>
    <row r="315" spans="1:39" x14ac:dyDescent="0.3">
      <c r="A315" s="5">
        <f t="shared" si="167"/>
        <v>306</v>
      </c>
      <c r="B315">
        <v>599.79633807844596</v>
      </c>
      <c r="C315" s="6">
        <f t="shared" si="143"/>
        <v>305</v>
      </c>
      <c r="D315" s="7">
        <f t="shared" si="159"/>
        <v>6.4000000000000085E-2</v>
      </c>
      <c r="E315" s="8">
        <f t="shared" si="144"/>
        <v>17498574.536454026</v>
      </c>
      <c r="F315" s="8">
        <f t="shared" si="160"/>
        <v>17790233.60084014</v>
      </c>
      <c r="G315" s="8">
        <f t="shared" si="145"/>
        <v>1000</v>
      </c>
      <c r="H315" s="8">
        <f t="shared" si="170"/>
        <v>1399667.8108168384</v>
      </c>
      <c r="I315" s="15">
        <f t="shared" si="161"/>
        <v>1.6672325863203459</v>
      </c>
      <c r="J315" s="15">
        <f t="shared" si="171"/>
        <v>29662.124410158165</v>
      </c>
      <c r="K315" s="19"/>
      <c r="L315" s="8">
        <f t="shared" si="146"/>
        <v>5000</v>
      </c>
      <c r="M315" s="8">
        <f t="shared" si="172"/>
        <v>1530000</v>
      </c>
      <c r="N315" s="15">
        <f t="shared" si="162"/>
        <v>8.3361629316017289</v>
      </c>
      <c r="O315" s="14">
        <f t="shared" si="173"/>
        <v>30981.123693058868</v>
      </c>
      <c r="P315" s="8">
        <f t="shared" si="163"/>
        <v>18582364.540652089</v>
      </c>
      <c r="Q315" s="13">
        <f t="shared" si="168"/>
        <v>305</v>
      </c>
      <c r="R315" s="10">
        <v>599.79633807844596</v>
      </c>
      <c r="S315" s="12">
        <f t="shared" si="169"/>
        <v>6.4000000000000085E-2</v>
      </c>
      <c r="T315" s="11">
        <f t="shared" si="164"/>
        <v>17498574.536454026</v>
      </c>
      <c r="U315" s="11">
        <f t="shared" si="174"/>
        <v>17790233.60084014</v>
      </c>
      <c r="V315" s="11">
        <f t="shared" si="165"/>
        <v>1000</v>
      </c>
      <c r="W315" s="11">
        <f t="shared" si="166"/>
        <v>1399667.8108168384</v>
      </c>
      <c r="X315" s="10">
        <f t="shared" si="147"/>
        <v>1.6672325863203459</v>
      </c>
      <c r="Y315" s="10">
        <f t="shared" si="175"/>
        <v>29662.124410158165</v>
      </c>
      <c r="AA315" s="11">
        <f t="shared" si="148"/>
        <v>5000</v>
      </c>
      <c r="AB315" s="11">
        <f t="shared" si="176"/>
        <v>1530000</v>
      </c>
      <c r="AC315" s="24"/>
      <c r="AD315" s="26">
        <f t="shared" si="149"/>
        <v>-5000</v>
      </c>
      <c r="AE315" s="26">
        <f t="shared" si="150"/>
        <v>-5000</v>
      </c>
      <c r="AF315" s="26">
        <f t="shared" si="151"/>
        <v>-1000</v>
      </c>
      <c r="AG315" s="26">
        <f t="shared" si="152"/>
        <v>0</v>
      </c>
      <c r="AH315" s="26">
        <f t="shared" si="153"/>
        <v>0</v>
      </c>
      <c r="AI315" s="26">
        <f t="shared" si="154"/>
        <v>0</v>
      </c>
      <c r="AJ315" s="26">
        <f t="shared" si="155"/>
        <v>0</v>
      </c>
      <c r="AK315" s="26">
        <f t="shared" si="156"/>
        <v>0</v>
      </c>
      <c r="AL315" s="26">
        <f t="shared" si="157"/>
        <v>0</v>
      </c>
      <c r="AM315" s="26">
        <f t="shared" si="158"/>
        <v>0</v>
      </c>
    </row>
    <row r="316" spans="1:39" x14ac:dyDescent="0.3">
      <c r="A316" s="5">
        <f t="shared" si="167"/>
        <v>307</v>
      </c>
      <c r="B316">
        <v>624.38798793966214</v>
      </c>
      <c r="C316" s="6">
        <f t="shared" si="143"/>
        <v>306</v>
      </c>
      <c r="D316" s="7">
        <f t="shared" si="159"/>
        <v>4.0999999999999828E-2</v>
      </c>
      <c r="E316" s="8">
        <f t="shared" si="144"/>
        <v>17722369.218159705</v>
      </c>
      <c r="F316" s="8">
        <f t="shared" si="160"/>
        <v>18520674.178474583</v>
      </c>
      <c r="G316" s="8">
        <f t="shared" si="145"/>
        <v>1000</v>
      </c>
      <c r="H316" s="8">
        <f t="shared" si="170"/>
        <v>1400667.8108168384</v>
      </c>
      <c r="I316" s="15">
        <f t="shared" si="161"/>
        <v>1.6015682865709377</v>
      </c>
      <c r="J316" s="15">
        <f t="shared" si="171"/>
        <v>29663.725978444738</v>
      </c>
      <c r="K316" s="19"/>
      <c r="L316" s="8">
        <f t="shared" si="146"/>
        <v>5000</v>
      </c>
      <c r="M316" s="8">
        <f t="shared" si="172"/>
        <v>1535000</v>
      </c>
      <c r="N316" s="15">
        <f t="shared" si="162"/>
        <v>8.0078414328546881</v>
      </c>
      <c r="O316" s="14">
        <f t="shared" si="173"/>
        <v>30989.131534491724</v>
      </c>
      <c r="P316" s="8">
        <f t="shared" si="163"/>
        <v>19349241.486818824</v>
      </c>
      <c r="Q316" s="13">
        <f t="shared" si="168"/>
        <v>306</v>
      </c>
      <c r="R316" s="10">
        <v>624.38798793966214</v>
      </c>
      <c r="S316" s="12">
        <f t="shared" si="169"/>
        <v>4.0999999999999828E-2</v>
      </c>
      <c r="T316" s="11">
        <f t="shared" si="164"/>
        <v>17722369.218159705</v>
      </c>
      <c r="U316" s="11">
        <f t="shared" si="174"/>
        <v>18520674.178474583</v>
      </c>
      <c r="V316" s="11">
        <f t="shared" si="165"/>
        <v>1000</v>
      </c>
      <c r="W316" s="11">
        <f t="shared" si="166"/>
        <v>1400667.8108168384</v>
      </c>
      <c r="X316" s="10">
        <f t="shared" si="147"/>
        <v>1.6015682865709377</v>
      </c>
      <c r="Y316" s="10">
        <f t="shared" si="175"/>
        <v>29663.725978444738</v>
      </c>
      <c r="AA316" s="11">
        <f t="shared" si="148"/>
        <v>5000</v>
      </c>
      <c r="AB316" s="11">
        <f t="shared" si="176"/>
        <v>1535000</v>
      </c>
      <c r="AC316" s="24"/>
      <c r="AD316" s="26">
        <f t="shared" si="149"/>
        <v>-5000</v>
      </c>
      <c r="AE316" s="26">
        <f t="shared" si="150"/>
        <v>-5000</v>
      </c>
      <c r="AF316" s="26">
        <f t="shared" si="151"/>
        <v>-1000</v>
      </c>
      <c r="AG316" s="26">
        <f t="shared" si="152"/>
        <v>0</v>
      </c>
      <c r="AH316" s="26">
        <f t="shared" si="153"/>
        <v>0</v>
      </c>
      <c r="AI316" s="26">
        <f t="shared" si="154"/>
        <v>0</v>
      </c>
      <c r="AJ316" s="26">
        <f t="shared" si="155"/>
        <v>0</v>
      </c>
      <c r="AK316" s="26">
        <f t="shared" si="156"/>
        <v>0</v>
      </c>
      <c r="AL316" s="26">
        <f t="shared" si="157"/>
        <v>0</v>
      </c>
      <c r="AM316" s="26">
        <f t="shared" si="158"/>
        <v>0</v>
      </c>
    </row>
    <row r="317" spans="1:39" x14ac:dyDescent="0.3">
      <c r="A317" s="5">
        <f t="shared" si="167"/>
        <v>308</v>
      </c>
      <c r="B317">
        <v>643.74401556579164</v>
      </c>
      <c r="C317" s="6">
        <f t="shared" si="143"/>
        <v>307</v>
      </c>
      <c r="D317" s="7">
        <f t="shared" si="159"/>
        <v>3.0999999999999962E-2</v>
      </c>
      <c r="E317" s="8">
        <f t="shared" si="144"/>
        <v>17948961.333386697</v>
      </c>
      <c r="F317" s="8">
        <f t="shared" si="160"/>
        <v>19095846.078007292</v>
      </c>
      <c r="G317" s="8">
        <f t="shared" si="145"/>
        <v>1000</v>
      </c>
      <c r="H317" s="8">
        <f t="shared" si="170"/>
        <v>1401667.8108168384</v>
      </c>
      <c r="I317" s="15">
        <f t="shared" si="161"/>
        <v>1.5534124990988727</v>
      </c>
      <c r="J317" s="15">
        <f t="shared" si="171"/>
        <v>29665.279390943837</v>
      </c>
      <c r="K317" s="19"/>
      <c r="L317" s="8">
        <f t="shared" si="146"/>
        <v>5000</v>
      </c>
      <c r="M317" s="8">
        <f t="shared" si="172"/>
        <v>1540000</v>
      </c>
      <c r="N317" s="15">
        <f t="shared" si="162"/>
        <v>7.7670624954943639</v>
      </c>
      <c r="O317" s="14">
        <f t="shared" si="173"/>
        <v>30996.898596987219</v>
      </c>
      <c r="P317" s="8">
        <f t="shared" si="163"/>
        <v>19954067.972910207</v>
      </c>
      <c r="Q317" s="13">
        <f t="shared" si="168"/>
        <v>307</v>
      </c>
      <c r="R317" s="10">
        <v>643.74401556579164</v>
      </c>
      <c r="S317" s="12">
        <f t="shared" si="169"/>
        <v>3.0999999999999962E-2</v>
      </c>
      <c r="T317" s="11">
        <f t="shared" si="164"/>
        <v>17948961.333386697</v>
      </c>
      <c r="U317" s="11">
        <f t="shared" si="174"/>
        <v>19095846.078007292</v>
      </c>
      <c r="V317" s="11">
        <f t="shared" si="165"/>
        <v>1000</v>
      </c>
      <c r="W317" s="11">
        <f t="shared" si="166"/>
        <v>1401667.8108168384</v>
      </c>
      <c r="X317" s="10">
        <f t="shared" si="147"/>
        <v>1.5534124990988727</v>
      </c>
      <c r="Y317" s="10">
        <f t="shared" si="175"/>
        <v>29665.279390943837</v>
      </c>
      <c r="AA317" s="11">
        <f t="shared" si="148"/>
        <v>5000</v>
      </c>
      <c r="AB317" s="11">
        <f t="shared" si="176"/>
        <v>1540000</v>
      </c>
      <c r="AC317" s="24"/>
      <c r="AD317" s="26">
        <f t="shared" si="149"/>
        <v>-5000</v>
      </c>
      <c r="AE317" s="26">
        <f t="shared" si="150"/>
        <v>-5000</v>
      </c>
      <c r="AF317" s="26">
        <f t="shared" si="151"/>
        <v>-1000</v>
      </c>
      <c r="AG317" s="26">
        <f t="shared" si="152"/>
        <v>0</v>
      </c>
      <c r="AH317" s="26">
        <f t="shared" si="153"/>
        <v>0</v>
      </c>
      <c r="AI317" s="26">
        <f t="shared" si="154"/>
        <v>0</v>
      </c>
      <c r="AJ317" s="26">
        <f t="shared" si="155"/>
        <v>0</v>
      </c>
      <c r="AK317" s="26">
        <f t="shared" si="156"/>
        <v>0</v>
      </c>
      <c r="AL317" s="26">
        <f t="shared" si="157"/>
        <v>0</v>
      </c>
      <c r="AM317" s="26">
        <f t="shared" si="158"/>
        <v>0</v>
      </c>
    </row>
    <row r="318" spans="1:39" x14ac:dyDescent="0.3">
      <c r="A318" s="5">
        <f t="shared" si="167"/>
        <v>309</v>
      </c>
      <c r="B318">
        <v>702.32472098227868</v>
      </c>
      <c r="C318" s="6">
        <f t="shared" si="143"/>
        <v>308</v>
      </c>
      <c r="D318" s="7">
        <f t="shared" si="159"/>
        <v>9.0999999999999998E-2</v>
      </c>
      <c r="E318" s="8">
        <f t="shared" si="144"/>
        <v>18178385.850054033</v>
      </c>
      <c r="F318" s="8">
        <f t="shared" si="160"/>
        <v>20834659.071105953</v>
      </c>
      <c r="G318" s="8">
        <f t="shared" si="145"/>
        <v>1000</v>
      </c>
      <c r="H318" s="8">
        <f t="shared" si="170"/>
        <v>1402667.8108168384</v>
      </c>
      <c r="I318" s="15">
        <f t="shared" si="161"/>
        <v>1.423842803940305</v>
      </c>
      <c r="J318" s="15">
        <f t="shared" si="171"/>
        <v>29666.703233747776</v>
      </c>
      <c r="K318" s="19"/>
      <c r="L318" s="8">
        <f t="shared" si="146"/>
        <v>5000</v>
      </c>
      <c r="M318" s="8">
        <f t="shared" si="172"/>
        <v>1545000</v>
      </c>
      <c r="N318" s="15">
        <f t="shared" si="162"/>
        <v>7.1192140197015243</v>
      </c>
      <c r="O318" s="14">
        <f t="shared" si="173"/>
        <v>31004.017811006921</v>
      </c>
      <c r="P318" s="8">
        <f t="shared" si="163"/>
        <v>21774888.158445034</v>
      </c>
      <c r="Q318" s="13">
        <f t="shared" si="168"/>
        <v>308</v>
      </c>
      <c r="R318" s="10">
        <v>702.32472098227868</v>
      </c>
      <c r="S318" s="12">
        <f t="shared" si="169"/>
        <v>9.0999999999999998E-2</v>
      </c>
      <c r="T318" s="11">
        <f t="shared" si="164"/>
        <v>18178385.850054033</v>
      </c>
      <c r="U318" s="11">
        <f t="shared" si="174"/>
        <v>20834659.071105953</v>
      </c>
      <c r="V318" s="11">
        <f t="shared" si="165"/>
        <v>1000</v>
      </c>
      <c r="W318" s="11">
        <f t="shared" si="166"/>
        <v>1402667.8108168384</v>
      </c>
      <c r="X318" s="10">
        <f t="shared" si="147"/>
        <v>1.423842803940305</v>
      </c>
      <c r="Y318" s="10">
        <f t="shared" si="175"/>
        <v>29666.703233747776</v>
      </c>
      <c r="AA318" s="11">
        <f t="shared" si="148"/>
        <v>5000</v>
      </c>
      <c r="AB318" s="11">
        <f t="shared" si="176"/>
        <v>1545000</v>
      </c>
      <c r="AC318" s="24"/>
      <c r="AD318" s="26">
        <f t="shared" si="149"/>
        <v>-5000</v>
      </c>
      <c r="AE318" s="26">
        <f t="shared" si="150"/>
        <v>-5000</v>
      </c>
      <c r="AF318" s="26">
        <f t="shared" si="151"/>
        <v>-1000</v>
      </c>
      <c r="AG318" s="26">
        <f t="shared" si="152"/>
        <v>0</v>
      </c>
      <c r="AH318" s="26">
        <f t="shared" si="153"/>
        <v>0</v>
      </c>
      <c r="AI318" s="26">
        <f t="shared" si="154"/>
        <v>0</v>
      </c>
      <c r="AJ318" s="26">
        <f t="shared" si="155"/>
        <v>0</v>
      </c>
      <c r="AK318" s="26">
        <f t="shared" si="156"/>
        <v>0</v>
      </c>
      <c r="AL318" s="26">
        <f t="shared" si="157"/>
        <v>0</v>
      </c>
      <c r="AM318" s="26">
        <f t="shared" si="158"/>
        <v>0</v>
      </c>
    </row>
    <row r="319" spans="1:39" x14ac:dyDescent="0.3">
      <c r="A319" s="5">
        <f t="shared" si="167"/>
        <v>310</v>
      </c>
      <c r="B319">
        <v>639.81782081485585</v>
      </c>
      <c r="C319" s="6">
        <f t="shared" si="143"/>
        <v>309</v>
      </c>
      <c r="D319" s="7">
        <f t="shared" si="159"/>
        <v>-8.9000000000000037E-2</v>
      </c>
      <c r="E319" s="8">
        <f t="shared" si="144"/>
        <v>18410678.173179705</v>
      </c>
      <c r="F319" s="8">
        <f t="shared" si="160"/>
        <v>18981285.413777523</v>
      </c>
      <c r="G319" s="8">
        <f t="shared" si="145"/>
        <v>1000</v>
      </c>
      <c r="H319" s="8">
        <f t="shared" si="170"/>
        <v>1403667.8108168384</v>
      </c>
      <c r="I319" s="15">
        <f t="shared" si="161"/>
        <v>1.5629449000442426</v>
      </c>
      <c r="J319" s="15">
        <f t="shared" si="171"/>
        <v>29668.26617864782</v>
      </c>
      <c r="K319" s="19"/>
      <c r="L319" s="8">
        <f t="shared" si="146"/>
        <v>5000</v>
      </c>
      <c r="M319" s="8">
        <f t="shared" si="172"/>
        <v>1550000</v>
      </c>
      <c r="N319" s="15">
        <f t="shared" si="162"/>
        <v>7.8147245002212129</v>
      </c>
      <c r="O319" s="14">
        <f t="shared" si="173"/>
        <v>31011.832535507143</v>
      </c>
      <c r="P319" s="8">
        <f t="shared" si="163"/>
        <v>19841923.112343427</v>
      </c>
      <c r="Q319" s="13">
        <f t="shared" si="168"/>
        <v>309</v>
      </c>
      <c r="R319" s="10">
        <v>639.81782081485585</v>
      </c>
      <c r="S319" s="12">
        <f t="shared" si="169"/>
        <v>-8.9000000000000037E-2</v>
      </c>
      <c r="T319" s="11">
        <f t="shared" si="164"/>
        <v>18410678.173179705</v>
      </c>
      <c r="U319" s="11">
        <f t="shared" si="174"/>
        <v>18981285.413777523</v>
      </c>
      <c r="V319" s="11">
        <f t="shared" si="165"/>
        <v>1000</v>
      </c>
      <c r="W319" s="11">
        <f t="shared" si="166"/>
        <v>1403667.8108168384</v>
      </c>
      <c r="X319" s="10">
        <f t="shared" si="147"/>
        <v>1.5629449000442426</v>
      </c>
      <c r="Y319" s="10">
        <f t="shared" si="175"/>
        <v>29668.26617864782</v>
      </c>
      <c r="AA319" s="11">
        <f t="shared" si="148"/>
        <v>5000</v>
      </c>
      <c r="AB319" s="11">
        <f t="shared" si="176"/>
        <v>1550000</v>
      </c>
      <c r="AC319" s="24"/>
      <c r="AD319" s="26">
        <f t="shared" si="149"/>
        <v>-5000</v>
      </c>
      <c r="AE319" s="26">
        <f t="shared" si="150"/>
        <v>-5000</v>
      </c>
      <c r="AF319" s="26">
        <f t="shared" si="151"/>
        <v>-1000</v>
      </c>
      <c r="AG319" s="26">
        <f t="shared" si="152"/>
        <v>0</v>
      </c>
      <c r="AH319" s="26">
        <f t="shared" si="153"/>
        <v>0</v>
      </c>
      <c r="AI319" s="26">
        <f t="shared" si="154"/>
        <v>0</v>
      </c>
      <c r="AJ319" s="26">
        <f t="shared" si="155"/>
        <v>0</v>
      </c>
      <c r="AK319" s="26">
        <f t="shared" si="156"/>
        <v>0</v>
      </c>
      <c r="AL319" s="26">
        <f t="shared" si="157"/>
        <v>0</v>
      </c>
      <c r="AM319" s="26">
        <f t="shared" si="158"/>
        <v>0</v>
      </c>
    </row>
    <row r="320" spans="1:39" x14ac:dyDescent="0.3">
      <c r="A320" s="5">
        <f t="shared" si="167"/>
        <v>311</v>
      </c>
      <c r="B320">
        <v>715.9561414918237</v>
      </c>
      <c r="C320" s="6">
        <f t="shared" si="143"/>
        <v>310</v>
      </c>
      <c r="D320" s="7">
        <f t="shared" si="159"/>
        <v>0.11900000000000001</v>
      </c>
      <c r="E320" s="8">
        <f t="shared" si="144"/>
        <v>18645874.150344454</v>
      </c>
      <c r="F320" s="8">
        <f t="shared" si="160"/>
        <v>21241177.378017049</v>
      </c>
      <c r="G320" s="8">
        <f t="shared" si="145"/>
        <v>1000</v>
      </c>
      <c r="H320" s="8">
        <f t="shared" si="170"/>
        <v>1404667.8108168384</v>
      </c>
      <c r="I320" s="15">
        <f t="shared" si="161"/>
        <v>1.3967336014693856</v>
      </c>
      <c r="J320" s="15">
        <f t="shared" si="171"/>
        <v>29669.662912249289</v>
      </c>
      <c r="K320" s="19"/>
      <c r="L320" s="8">
        <f t="shared" si="146"/>
        <v>5000</v>
      </c>
      <c r="M320" s="8">
        <f t="shared" si="172"/>
        <v>1555000</v>
      </c>
      <c r="N320" s="15">
        <f t="shared" si="162"/>
        <v>6.9836680073469282</v>
      </c>
      <c r="O320" s="14">
        <f t="shared" si="173"/>
        <v>31018.816203514489</v>
      </c>
      <c r="P320" s="8">
        <f t="shared" si="163"/>
        <v>22208111.962712292</v>
      </c>
      <c r="Q320" s="13">
        <f t="shared" si="168"/>
        <v>310</v>
      </c>
      <c r="R320" s="10">
        <v>715.9561414918237</v>
      </c>
      <c r="S320" s="12">
        <f t="shared" si="169"/>
        <v>0.11900000000000001</v>
      </c>
      <c r="T320" s="11">
        <f t="shared" si="164"/>
        <v>18645874.150344454</v>
      </c>
      <c r="U320" s="11">
        <f t="shared" si="174"/>
        <v>21241177.378017049</v>
      </c>
      <c r="V320" s="11">
        <f t="shared" si="165"/>
        <v>1000</v>
      </c>
      <c r="W320" s="11">
        <f t="shared" si="166"/>
        <v>1404667.8108168384</v>
      </c>
      <c r="X320" s="10">
        <f t="shared" si="147"/>
        <v>1.3967336014693856</v>
      </c>
      <c r="Y320" s="10">
        <f t="shared" si="175"/>
        <v>29669.662912249289</v>
      </c>
      <c r="AA320" s="11">
        <f t="shared" si="148"/>
        <v>5000</v>
      </c>
      <c r="AB320" s="11">
        <f t="shared" si="176"/>
        <v>1555000</v>
      </c>
      <c r="AC320" s="24"/>
      <c r="AD320" s="26">
        <f t="shared" si="149"/>
        <v>-5000</v>
      </c>
      <c r="AE320" s="26">
        <f t="shared" si="150"/>
        <v>-5000</v>
      </c>
      <c r="AF320" s="26">
        <f t="shared" si="151"/>
        <v>-1000</v>
      </c>
      <c r="AG320" s="26">
        <f t="shared" si="152"/>
        <v>0</v>
      </c>
      <c r="AH320" s="26">
        <f t="shared" si="153"/>
        <v>0</v>
      </c>
      <c r="AI320" s="26">
        <f t="shared" si="154"/>
        <v>0</v>
      </c>
      <c r="AJ320" s="26">
        <f t="shared" si="155"/>
        <v>0</v>
      </c>
      <c r="AK320" s="26">
        <f t="shared" si="156"/>
        <v>0</v>
      </c>
      <c r="AL320" s="26">
        <f t="shared" si="157"/>
        <v>0</v>
      </c>
      <c r="AM320" s="26">
        <f t="shared" si="158"/>
        <v>0</v>
      </c>
    </row>
    <row r="321" spans="1:39" x14ac:dyDescent="0.3">
      <c r="A321" s="5">
        <f t="shared" si="167"/>
        <v>312</v>
      </c>
      <c r="B321">
        <v>765.35711525475949</v>
      </c>
      <c r="C321" s="6">
        <f t="shared" si="143"/>
        <v>311</v>
      </c>
      <c r="D321" s="7">
        <f t="shared" si="159"/>
        <v>6.8999999999999936E-2</v>
      </c>
      <c r="E321" s="8">
        <f t="shared" si="144"/>
        <v>18884010.077223755</v>
      </c>
      <c r="F321" s="8">
        <f t="shared" si="160"/>
        <v>22707887.617100224</v>
      </c>
      <c r="G321" s="8">
        <f t="shared" si="145"/>
        <v>1000</v>
      </c>
      <c r="H321" s="8">
        <f t="shared" si="170"/>
        <v>1405667.8108168384</v>
      </c>
      <c r="I321" s="15">
        <f t="shared" si="161"/>
        <v>1.3065796084839905</v>
      </c>
      <c r="J321" s="15">
        <f t="shared" si="171"/>
        <v>29670.969491857773</v>
      </c>
      <c r="K321" s="19"/>
      <c r="L321" s="8">
        <f t="shared" si="146"/>
        <v>5000</v>
      </c>
      <c r="M321" s="8">
        <f t="shared" si="172"/>
        <v>1560000</v>
      </c>
      <c r="N321" s="15">
        <f t="shared" si="162"/>
        <v>6.5328980424199523</v>
      </c>
      <c r="O321" s="14">
        <f t="shared" si="173"/>
        <v>31025.349101556909</v>
      </c>
      <c r="P321" s="8">
        <f t="shared" si="163"/>
        <v>23745471.688139439</v>
      </c>
      <c r="Q321" s="13">
        <f t="shared" si="168"/>
        <v>311</v>
      </c>
      <c r="R321" s="10">
        <v>765.35711525475949</v>
      </c>
      <c r="S321" s="12">
        <f t="shared" si="169"/>
        <v>6.8999999999999936E-2</v>
      </c>
      <c r="T321" s="11">
        <f t="shared" si="164"/>
        <v>18884010.077223755</v>
      </c>
      <c r="U321" s="11">
        <f t="shared" si="174"/>
        <v>22707887.617100224</v>
      </c>
      <c r="V321" s="11">
        <f t="shared" si="165"/>
        <v>1000</v>
      </c>
      <c r="W321" s="11">
        <f t="shared" si="166"/>
        <v>1405667.8108168384</v>
      </c>
      <c r="X321" s="10">
        <f t="shared" si="147"/>
        <v>1.3065796084839905</v>
      </c>
      <c r="Y321" s="10">
        <f t="shared" si="175"/>
        <v>29670.969491857773</v>
      </c>
      <c r="AA321" s="11">
        <f t="shared" si="148"/>
        <v>5000</v>
      </c>
      <c r="AB321" s="11">
        <f t="shared" si="176"/>
        <v>1560000</v>
      </c>
      <c r="AC321" s="24"/>
      <c r="AD321" s="26">
        <f t="shared" si="149"/>
        <v>18884010.077223755</v>
      </c>
      <c r="AE321" s="26">
        <f t="shared" si="150"/>
        <v>23745471.688139439</v>
      </c>
      <c r="AF321" s="26">
        <f t="shared" si="151"/>
        <v>22707887.617100224</v>
      </c>
      <c r="AG321" s="26">
        <f t="shared" si="152"/>
        <v>31025.349101556909</v>
      </c>
      <c r="AH321" s="26">
        <f t="shared" si="153"/>
        <v>29670.969491857773</v>
      </c>
      <c r="AI321" s="26">
        <f t="shared" si="154"/>
        <v>18884010.077223755</v>
      </c>
      <c r="AJ321" s="26">
        <f t="shared" si="155"/>
        <v>23745471.688139439</v>
      </c>
      <c r="AK321" s="26">
        <f t="shared" si="156"/>
        <v>22707887.617100224</v>
      </c>
      <c r="AL321" s="26">
        <f t="shared" si="157"/>
        <v>1560000</v>
      </c>
      <c r="AM321" s="26">
        <f t="shared" si="158"/>
        <v>1405667.8108168384</v>
      </c>
    </row>
    <row r="322" spans="1:39" x14ac:dyDescent="0.3">
      <c r="A322" s="5">
        <f t="shared" si="167"/>
        <v>313</v>
      </c>
      <c r="B322">
        <v>808.21711370902608</v>
      </c>
      <c r="C322" s="6" t="str">
        <f t="shared" si="143"/>
        <v>NA</v>
      </c>
      <c r="D322" s="7" t="str">
        <f t="shared" si="159"/>
        <v>NA</v>
      </c>
      <c r="E322" s="8" t="str">
        <f t="shared" si="144"/>
        <v>NA</v>
      </c>
      <c r="F322" s="8" t="str">
        <f t="shared" si="160"/>
        <v>NA</v>
      </c>
      <c r="G322" s="8" t="str">
        <f t="shared" si="145"/>
        <v>NA</v>
      </c>
      <c r="H322" s="8" t="str">
        <f t="shared" si="170"/>
        <v>NA</v>
      </c>
      <c r="I322" s="15" t="str">
        <f t="shared" si="161"/>
        <v>NA</v>
      </c>
      <c r="J322" s="15" t="str">
        <f t="shared" si="171"/>
        <v>NA</v>
      </c>
      <c r="K322" s="19"/>
      <c r="L322" s="8" t="str">
        <f t="shared" si="146"/>
        <v>NA</v>
      </c>
      <c r="M322" s="8" t="str">
        <f t="shared" si="172"/>
        <v>NA</v>
      </c>
      <c r="N322" s="15" t="str">
        <f t="shared" si="162"/>
        <v>NA</v>
      </c>
      <c r="O322" s="14" t="str">
        <f t="shared" si="173"/>
        <v>NA</v>
      </c>
      <c r="P322" s="8" t="str">
        <f t="shared" si="163"/>
        <v>NA</v>
      </c>
      <c r="Q322" s="13">
        <f t="shared" si="168"/>
        <v>312</v>
      </c>
      <c r="R322" s="10">
        <v>808.21711370902608</v>
      </c>
      <c r="S322" s="12">
        <f t="shared" si="169"/>
        <v>5.6000000000000071E-2</v>
      </c>
      <c r="T322" s="11">
        <f t="shared" si="164"/>
        <v>19125122.703189056</v>
      </c>
      <c r="U322" s="11">
        <f t="shared" si="174"/>
        <v>23980585.323657837</v>
      </c>
      <c r="V322" s="11">
        <f t="shared" si="165"/>
        <v>1000</v>
      </c>
      <c r="W322" s="11">
        <f t="shared" si="166"/>
        <v>1406667.8108168384</v>
      </c>
      <c r="X322" s="10">
        <f t="shared" si="147"/>
        <v>1.2372912959128697</v>
      </c>
      <c r="Y322" s="10">
        <f t="shared" si="175"/>
        <v>29672.206783153688</v>
      </c>
      <c r="AA322" s="11">
        <f t="shared" si="148"/>
        <v>5000</v>
      </c>
      <c r="AB322" s="11">
        <f t="shared" si="176"/>
        <v>1565000</v>
      </c>
      <c r="AC322" s="24"/>
      <c r="AD322" s="26" t="str">
        <f t="shared" si="149"/>
        <v>NA</v>
      </c>
      <c r="AE322" s="26" t="str">
        <f t="shared" si="150"/>
        <v>NA</v>
      </c>
      <c r="AF322" s="26" t="str">
        <f t="shared" si="151"/>
        <v>NA</v>
      </c>
      <c r="AG322" s="26">
        <f t="shared" si="152"/>
        <v>0</v>
      </c>
      <c r="AH322" s="26">
        <f t="shared" si="153"/>
        <v>0</v>
      </c>
      <c r="AI322" s="26">
        <f t="shared" si="154"/>
        <v>0</v>
      </c>
      <c r="AJ322" s="26">
        <f t="shared" si="155"/>
        <v>0</v>
      </c>
      <c r="AK322" s="26">
        <f t="shared" si="156"/>
        <v>0</v>
      </c>
      <c r="AL322" s="26">
        <f t="shared" si="157"/>
        <v>0</v>
      </c>
      <c r="AM322" s="26">
        <f t="shared" si="158"/>
        <v>0</v>
      </c>
    </row>
    <row r="323" spans="1:39" x14ac:dyDescent="0.3">
      <c r="A323" s="5">
        <f t="shared" si="167"/>
        <v>314</v>
      </c>
      <c r="B323">
        <v>828.42254155175169</v>
      </c>
      <c r="C323" s="6" t="str">
        <f t="shared" si="143"/>
        <v>NA</v>
      </c>
      <c r="D323" s="7" t="str">
        <f t="shared" si="159"/>
        <v>NA</v>
      </c>
      <c r="E323" s="8" t="str">
        <f t="shared" si="144"/>
        <v>NA</v>
      </c>
      <c r="F323" s="8" t="str">
        <f t="shared" si="160"/>
        <v>NA</v>
      </c>
      <c r="G323" s="8" t="str">
        <f t="shared" si="145"/>
        <v>NA</v>
      </c>
      <c r="H323" s="8" t="str">
        <f t="shared" si="170"/>
        <v>NA</v>
      </c>
      <c r="I323" s="15" t="str">
        <f t="shared" si="161"/>
        <v>NA</v>
      </c>
      <c r="J323" s="15" t="str">
        <f t="shared" si="171"/>
        <v>NA</v>
      </c>
      <c r="K323" s="19"/>
      <c r="L323" s="8" t="str">
        <f t="shared" si="146"/>
        <v>NA</v>
      </c>
      <c r="M323" s="8" t="str">
        <f t="shared" si="172"/>
        <v>NA</v>
      </c>
      <c r="N323" s="15" t="str">
        <f t="shared" si="162"/>
        <v>NA</v>
      </c>
      <c r="O323" s="14" t="str">
        <f t="shared" si="173"/>
        <v>NA</v>
      </c>
      <c r="P323" s="8" t="str">
        <f t="shared" si="163"/>
        <v>NA</v>
      </c>
      <c r="Q323" s="13">
        <f t="shared" si="168"/>
        <v>313</v>
      </c>
      <c r="R323" s="10">
        <v>828.42254155175169</v>
      </c>
      <c r="S323" s="12">
        <f t="shared" si="169"/>
        <v>2.4999999999999949E-2</v>
      </c>
      <c r="T323" s="11">
        <f t="shared" si="164"/>
        <v>19369249.236978915</v>
      </c>
      <c r="U323" s="11">
        <f t="shared" si="174"/>
        <v>24581124.956749279</v>
      </c>
      <c r="V323" s="11">
        <f t="shared" si="165"/>
        <v>1000</v>
      </c>
      <c r="W323" s="11">
        <f t="shared" si="166"/>
        <v>1407667.8108168384</v>
      </c>
      <c r="X323" s="10">
        <f t="shared" si="147"/>
        <v>1.2071134594271899</v>
      </c>
      <c r="Y323" s="10">
        <f t="shared" si="175"/>
        <v>29673.413896613114</v>
      </c>
      <c r="AA323" s="11">
        <f t="shared" si="148"/>
        <v>5000</v>
      </c>
      <c r="AB323" s="11">
        <f t="shared" si="176"/>
        <v>1570000</v>
      </c>
      <c r="AC323" s="24"/>
      <c r="AD323" s="26" t="str">
        <f t="shared" si="149"/>
        <v>NA</v>
      </c>
      <c r="AE323" s="26" t="str">
        <f t="shared" si="150"/>
        <v>NA</v>
      </c>
      <c r="AF323" s="26" t="str">
        <f t="shared" si="151"/>
        <v>NA</v>
      </c>
      <c r="AG323" s="26">
        <f t="shared" si="152"/>
        <v>0</v>
      </c>
      <c r="AH323" s="26">
        <f t="shared" si="153"/>
        <v>0</v>
      </c>
      <c r="AI323" s="26">
        <f t="shared" si="154"/>
        <v>0</v>
      </c>
      <c r="AJ323" s="26">
        <f t="shared" si="155"/>
        <v>0</v>
      </c>
      <c r="AK323" s="26">
        <f t="shared" si="156"/>
        <v>0</v>
      </c>
      <c r="AL323" s="26">
        <f t="shared" si="157"/>
        <v>0</v>
      </c>
      <c r="AM323" s="26">
        <f t="shared" si="158"/>
        <v>0</v>
      </c>
    </row>
    <row r="324" spans="1:39" x14ac:dyDescent="0.3">
      <c r="A324" s="5">
        <f t="shared" si="167"/>
        <v>315</v>
      </c>
      <c r="B324">
        <v>917.06375349778909</v>
      </c>
      <c r="C324" s="6" t="str">
        <f t="shared" si="143"/>
        <v>NA</v>
      </c>
      <c r="D324" s="7" t="str">
        <f t="shared" si="159"/>
        <v>NA</v>
      </c>
      <c r="E324" s="8" t="str">
        <f t="shared" si="144"/>
        <v>NA</v>
      </c>
      <c r="F324" s="8" t="str">
        <f t="shared" si="160"/>
        <v>NA</v>
      </c>
      <c r="G324" s="8" t="str">
        <f t="shared" si="145"/>
        <v>NA</v>
      </c>
      <c r="H324" s="8" t="str">
        <f t="shared" si="170"/>
        <v>NA</v>
      </c>
      <c r="I324" s="15" t="str">
        <f t="shared" si="161"/>
        <v>NA</v>
      </c>
      <c r="J324" s="15" t="str">
        <f t="shared" si="171"/>
        <v>NA</v>
      </c>
      <c r="K324" s="19"/>
      <c r="L324" s="8" t="str">
        <f t="shared" si="146"/>
        <v>NA</v>
      </c>
      <c r="M324" s="8" t="str">
        <f t="shared" si="172"/>
        <v>NA</v>
      </c>
      <c r="N324" s="15" t="str">
        <f t="shared" si="162"/>
        <v>NA</v>
      </c>
      <c r="O324" s="14" t="str">
        <f t="shared" si="173"/>
        <v>NA</v>
      </c>
      <c r="P324" s="8" t="str">
        <f t="shared" si="163"/>
        <v>NA</v>
      </c>
      <c r="Q324" s="13">
        <f t="shared" si="168"/>
        <v>314</v>
      </c>
      <c r="R324" s="10">
        <v>917.06375349778909</v>
      </c>
      <c r="S324" s="12">
        <f t="shared" si="169"/>
        <v>0.10699999999999997</v>
      </c>
      <c r="T324" s="11">
        <f t="shared" si="164"/>
        <v>19616427.352441158</v>
      </c>
      <c r="U324" s="11">
        <f t="shared" si="174"/>
        <v>27212412.327121451</v>
      </c>
      <c r="V324" s="11">
        <f t="shared" si="165"/>
        <v>1000</v>
      </c>
      <c r="W324" s="11">
        <f t="shared" si="166"/>
        <v>1408667.8108168384</v>
      </c>
      <c r="X324" s="10">
        <f t="shared" si="147"/>
        <v>1.0904367293831887</v>
      </c>
      <c r="Y324" s="10">
        <f t="shared" si="175"/>
        <v>29674.504333342498</v>
      </c>
      <c r="AA324" s="11">
        <f t="shared" si="148"/>
        <v>5000</v>
      </c>
      <c r="AB324" s="11">
        <f t="shared" si="176"/>
        <v>1575000</v>
      </c>
      <c r="AC324" s="24"/>
      <c r="AD324" s="26" t="str">
        <f t="shared" si="149"/>
        <v>NA</v>
      </c>
      <c r="AE324" s="26" t="str">
        <f t="shared" si="150"/>
        <v>NA</v>
      </c>
      <c r="AF324" s="26" t="str">
        <f t="shared" si="151"/>
        <v>NA</v>
      </c>
      <c r="AG324" s="26">
        <f t="shared" si="152"/>
        <v>0</v>
      </c>
      <c r="AH324" s="26">
        <f t="shared" si="153"/>
        <v>0</v>
      </c>
      <c r="AI324" s="26">
        <f t="shared" si="154"/>
        <v>0</v>
      </c>
      <c r="AJ324" s="26">
        <f t="shared" si="155"/>
        <v>0</v>
      </c>
      <c r="AK324" s="26">
        <f t="shared" si="156"/>
        <v>0</v>
      </c>
      <c r="AL324" s="26">
        <f t="shared" si="157"/>
        <v>0</v>
      </c>
      <c r="AM324" s="26">
        <f t="shared" si="158"/>
        <v>0</v>
      </c>
    </row>
    <row r="325" spans="1:39" x14ac:dyDescent="0.3">
      <c r="A325" s="5">
        <f t="shared" si="167"/>
        <v>316</v>
      </c>
      <c r="B325">
        <v>959.24868615868741</v>
      </c>
      <c r="C325" s="6" t="str">
        <f t="shared" si="143"/>
        <v>NA</v>
      </c>
      <c r="D325" s="7" t="str">
        <f t="shared" si="159"/>
        <v>NA</v>
      </c>
      <c r="E325" s="8" t="str">
        <f t="shared" si="144"/>
        <v>NA</v>
      </c>
      <c r="F325" s="8" t="str">
        <f t="shared" si="160"/>
        <v>NA</v>
      </c>
      <c r="G325" s="8" t="str">
        <f t="shared" si="145"/>
        <v>NA</v>
      </c>
      <c r="H325" s="8" t="str">
        <f t="shared" si="170"/>
        <v>NA</v>
      </c>
      <c r="I325" s="15" t="str">
        <f t="shared" si="161"/>
        <v>NA</v>
      </c>
      <c r="J325" s="15" t="str">
        <f t="shared" si="171"/>
        <v>NA</v>
      </c>
      <c r="K325" s="19"/>
      <c r="L325" s="8" t="str">
        <f t="shared" si="146"/>
        <v>NA</v>
      </c>
      <c r="M325" s="8" t="str">
        <f t="shared" si="172"/>
        <v>NA</v>
      </c>
      <c r="N325" s="15" t="str">
        <f t="shared" si="162"/>
        <v>NA</v>
      </c>
      <c r="O325" s="14" t="str">
        <f t="shared" si="173"/>
        <v>NA</v>
      </c>
      <c r="P325" s="8" t="str">
        <f t="shared" si="163"/>
        <v>NA</v>
      </c>
      <c r="Q325" s="13">
        <f t="shared" si="168"/>
        <v>315</v>
      </c>
      <c r="R325" s="10">
        <v>959.24868615868741</v>
      </c>
      <c r="S325" s="12">
        <f t="shared" si="169"/>
        <v>4.6000000000000013E-2</v>
      </c>
      <c r="T325" s="11">
        <f t="shared" si="164"/>
        <v>19866695.194346663</v>
      </c>
      <c r="U325" s="11">
        <f t="shared" si="174"/>
        <v>28465229.294169039</v>
      </c>
      <c r="V325" s="11">
        <f t="shared" si="165"/>
        <v>1000</v>
      </c>
      <c r="W325" s="11">
        <f t="shared" si="166"/>
        <v>1409667.8108168384</v>
      </c>
      <c r="X325" s="10">
        <f t="shared" si="147"/>
        <v>1.0424825328711174</v>
      </c>
      <c r="Y325" s="10">
        <f t="shared" si="175"/>
        <v>29675.546815875368</v>
      </c>
      <c r="AA325" s="11">
        <f t="shared" si="148"/>
        <v>5000</v>
      </c>
      <c r="AB325" s="11">
        <f t="shared" si="176"/>
        <v>1580000</v>
      </c>
      <c r="AC325" s="24"/>
      <c r="AD325" s="26" t="str">
        <f t="shared" si="149"/>
        <v>NA</v>
      </c>
      <c r="AE325" s="26" t="str">
        <f t="shared" si="150"/>
        <v>NA</v>
      </c>
      <c r="AF325" s="26" t="str">
        <f t="shared" si="151"/>
        <v>NA</v>
      </c>
      <c r="AG325" s="26">
        <f t="shared" si="152"/>
        <v>0</v>
      </c>
      <c r="AH325" s="26">
        <f t="shared" si="153"/>
        <v>0</v>
      </c>
      <c r="AI325" s="26">
        <f t="shared" si="154"/>
        <v>0</v>
      </c>
      <c r="AJ325" s="26">
        <f t="shared" si="155"/>
        <v>0</v>
      </c>
      <c r="AK325" s="26">
        <f t="shared" si="156"/>
        <v>0</v>
      </c>
      <c r="AL325" s="26">
        <f t="shared" si="157"/>
        <v>0</v>
      </c>
      <c r="AM325" s="26">
        <f t="shared" si="158"/>
        <v>0</v>
      </c>
    </row>
    <row r="326" spans="1:39" x14ac:dyDescent="0.3">
      <c r="A326" s="5">
        <f t="shared" si="167"/>
        <v>317</v>
      </c>
      <c r="B326">
        <v>827.83161615494726</v>
      </c>
      <c r="C326" s="6" t="str">
        <f t="shared" si="143"/>
        <v>NA</v>
      </c>
      <c r="D326" s="7" t="str">
        <f t="shared" si="159"/>
        <v>NA</v>
      </c>
      <c r="E326" s="8" t="str">
        <f t="shared" si="144"/>
        <v>NA</v>
      </c>
      <c r="F326" s="8" t="str">
        <f t="shared" si="160"/>
        <v>NA</v>
      </c>
      <c r="G326" s="8" t="str">
        <f t="shared" si="145"/>
        <v>NA</v>
      </c>
      <c r="H326" s="8" t="str">
        <f t="shared" si="170"/>
        <v>NA</v>
      </c>
      <c r="I326" s="15" t="str">
        <f t="shared" si="161"/>
        <v>NA</v>
      </c>
      <c r="J326" s="15" t="str">
        <f t="shared" si="171"/>
        <v>NA</v>
      </c>
      <c r="K326" s="19"/>
      <c r="L326" s="8" t="str">
        <f t="shared" si="146"/>
        <v>NA</v>
      </c>
      <c r="M326" s="8" t="str">
        <f t="shared" si="172"/>
        <v>NA</v>
      </c>
      <c r="N326" s="15" t="str">
        <f t="shared" si="162"/>
        <v>NA</v>
      </c>
      <c r="O326" s="14" t="str">
        <f t="shared" si="173"/>
        <v>NA</v>
      </c>
      <c r="P326" s="8" t="str">
        <f t="shared" si="163"/>
        <v>NA</v>
      </c>
      <c r="Q326" s="13">
        <f t="shared" si="168"/>
        <v>316</v>
      </c>
      <c r="R326" s="10">
        <v>827.83161615494726</v>
      </c>
      <c r="S326" s="12">
        <f t="shared" si="169"/>
        <v>-0.13699999999999998</v>
      </c>
      <c r="T326" s="11">
        <f t="shared" si="164"/>
        <v>20120091.384275999</v>
      </c>
      <c r="U326" s="11">
        <f t="shared" si="174"/>
        <v>24566355.88086788</v>
      </c>
      <c r="V326" s="11">
        <f t="shared" si="165"/>
        <v>1000</v>
      </c>
      <c r="W326" s="11">
        <f t="shared" si="166"/>
        <v>1410667.8108168384</v>
      </c>
      <c r="X326" s="10">
        <f t="shared" si="147"/>
        <v>1.2079751249955011</v>
      </c>
      <c r="Y326" s="10">
        <f t="shared" si="175"/>
        <v>29676.754791000363</v>
      </c>
      <c r="AA326" s="11">
        <f t="shared" si="148"/>
        <v>5000</v>
      </c>
      <c r="AB326" s="11">
        <f t="shared" si="176"/>
        <v>1585000</v>
      </c>
      <c r="AC326" s="24"/>
      <c r="AD326" s="26" t="str">
        <f t="shared" si="149"/>
        <v>NA</v>
      </c>
      <c r="AE326" s="26" t="str">
        <f t="shared" si="150"/>
        <v>NA</v>
      </c>
      <c r="AF326" s="26" t="str">
        <f t="shared" si="151"/>
        <v>NA</v>
      </c>
      <c r="AG326" s="26">
        <f t="shared" si="152"/>
        <v>0</v>
      </c>
      <c r="AH326" s="26">
        <f t="shared" si="153"/>
        <v>0</v>
      </c>
      <c r="AI326" s="26">
        <f t="shared" si="154"/>
        <v>0</v>
      </c>
      <c r="AJ326" s="26">
        <f t="shared" si="155"/>
        <v>0</v>
      </c>
      <c r="AK326" s="26">
        <f t="shared" si="156"/>
        <v>0</v>
      </c>
      <c r="AL326" s="26">
        <f t="shared" si="157"/>
        <v>0</v>
      </c>
      <c r="AM326" s="26">
        <f t="shared" si="158"/>
        <v>0</v>
      </c>
    </row>
    <row r="327" spans="1:39" x14ac:dyDescent="0.3">
      <c r="A327" s="5">
        <f t="shared" si="167"/>
        <v>318</v>
      </c>
      <c r="B327">
        <v>843.56041686189121</v>
      </c>
      <c r="C327" s="6" t="str">
        <f t="shared" si="143"/>
        <v>NA</v>
      </c>
      <c r="D327" s="7" t="str">
        <f t="shared" si="159"/>
        <v>NA</v>
      </c>
      <c r="E327" s="8" t="str">
        <f t="shared" si="144"/>
        <v>NA</v>
      </c>
      <c r="F327" s="8" t="str">
        <f t="shared" si="160"/>
        <v>NA</v>
      </c>
      <c r="G327" s="8" t="str">
        <f t="shared" si="145"/>
        <v>NA</v>
      </c>
      <c r="H327" s="8" t="str">
        <f t="shared" si="170"/>
        <v>NA</v>
      </c>
      <c r="I327" s="15" t="str">
        <f t="shared" si="161"/>
        <v>NA</v>
      </c>
      <c r="J327" s="15" t="str">
        <f t="shared" si="171"/>
        <v>NA</v>
      </c>
      <c r="K327" s="19"/>
      <c r="L327" s="8" t="str">
        <f t="shared" si="146"/>
        <v>NA</v>
      </c>
      <c r="M327" s="8" t="str">
        <f t="shared" si="172"/>
        <v>NA</v>
      </c>
      <c r="N327" s="15" t="str">
        <f t="shared" si="162"/>
        <v>NA</v>
      </c>
      <c r="O327" s="14" t="str">
        <f t="shared" si="173"/>
        <v>NA</v>
      </c>
      <c r="P327" s="8" t="str">
        <f t="shared" si="163"/>
        <v>NA</v>
      </c>
      <c r="Q327" s="13">
        <f t="shared" si="168"/>
        <v>317</v>
      </c>
      <c r="R327" s="10">
        <v>843.56041686189121</v>
      </c>
      <c r="S327" s="12">
        <f t="shared" si="169"/>
        <v>1.8999999999999951E-2</v>
      </c>
      <c r="T327" s="11">
        <f t="shared" si="164"/>
        <v>20376655.026579447</v>
      </c>
      <c r="U327" s="11">
        <f t="shared" si="174"/>
        <v>25034135.642604366</v>
      </c>
      <c r="V327" s="11">
        <f t="shared" si="165"/>
        <v>1000</v>
      </c>
      <c r="W327" s="11">
        <f t="shared" si="166"/>
        <v>1411667.8108168384</v>
      </c>
      <c r="X327" s="10">
        <f t="shared" si="147"/>
        <v>1.1854515456285584</v>
      </c>
      <c r="Y327" s="10">
        <f t="shared" si="175"/>
        <v>29677.940242545992</v>
      </c>
      <c r="AA327" s="11">
        <f t="shared" si="148"/>
        <v>5000</v>
      </c>
      <c r="AB327" s="11">
        <f t="shared" si="176"/>
        <v>1590000</v>
      </c>
      <c r="AC327" s="24"/>
      <c r="AD327" s="26" t="str">
        <f t="shared" si="149"/>
        <v>NA</v>
      </c>
      <c r="AE327" s="26" t="str">
        <f t="shared" si="150"/>
        <v>NA</v>
      </c>
      <c r="AF327" s="26" t="str">
        <f t="shared" si="151"/>
        <v>NA</v>
      </c>
      <c r="AG327" s="26">
        <f t="shared" si="152"/>
        <v>0</v>
      </c>
      <c r="AH327" s="26">
        <f t="shared" si="153"/>
        <v>0</v>
      </c>
      <c r="AI327" s="26">
        <f t="shared" si="154"/>
        <v>0</v>
      </c>
      <c r="AJ327" s="26">
        <f t="shared" si="155"/>
        <v>0</v>
      </c>
      <c r="AK327" s="26">
        <f t="shared" si="156"/>
        <v>0</v>
      </c>
      <c r="AL327" s="26">
        <f t="shared" si="157"/>
        <v>0</v>
      </c>
      <c r="AM327" s="26">
        <f t="shared" si="158"/>
        <v>0</v>
      </c>
    </row>
    <row r="328" spans="1:39" x14ac:dyDescent="0.3">
      <c r="A328" s="5">
        <f t="shared" si="167"/>
        <v>319</v>
      </c>
      <c r="B328">
        <v>847.77821894620058</v>
      </c>
      <c r="C328" s="6" t="str">
        <f t="shared" si="143"/>
        <v>NA</v>
      </c>
      <c r="D328" s="7" t="str">
        <f t="shared" si="159"/>
        <v>NA</v>
      </c>
      <c r="E328" s="8" t="str">
        <f t="shared" si="144"/>
        <v>NA</v>
      </c>
      <c r="F328" s="8" t="str">
        <f t="shared" si="160"/>
        <v>NA</v>
      </c>
      <c r="G328" s="8" t="str">
        <f t="shared" si="145"/>
        <v>NA</v>
      </c>
      <c r="H328" s="8" t="str">
        <f t="shared" si="170"/>
        <v>NA</v>
      </c>
      <c r="I328" s="15" t="str">
        <f t="shared" si="161"/>
        <v>NA</v>
      </c>
      <c r="J328" s="15" t="str">
        <f t="shared" si="171"/>
        <v>NA</v>
      </c>
      <c r="K328" s="19"/>
      <c r="L328" s="8" t="str">
        <f t="shared" si="146"/>
        <v>NA</v>
      </c>
      <c r="M328" s="8" t="str">
        <f t="shared" si="172"/>
        <v>NA</v>
      </c>
      <c r="N328" s="15" t="str">
        <f t="shared" si="162"/>
        <v>NA</v>
      </c>
      <c r="O328" s="14" t="str">
        <f t="shared" si="173"/>
        <v>NA</v>
      </c>
      <c r="P328" s="8" t="str">
        <f t="shared" si="163"/>
        <v>NA</v>
      </c>
      <c r="Q328" s="13">
        <f t="shared" si="168"/>
        <v>318</v>
      </c>
      <c r="R328" s="10">
        <v>847.77821894620058</v>
      </c>
      <c r="S328" s="12">
        <f t="shared" si="169"/>
        <v>4.9999999999998969E-3</v>
      </c>
      <c r="T328" s="11">
        <f t="shared" si="164"/>
        <v>20636425.714411698</v>
      </c>
      <c r="U328" s="11">
        <f t="shared" si="174"/>
        <v>25160311.320817385</v>
      </c>
      <c r="V328" s="11">
        <f t="shared" si="165"/>
        <v>1000</v>
      </c>
      <c r="W328" s="11">
        <f t="shared" si="166"/>
        <v>1412667.8108168384</v>
      </c>
      <c r="X328" s="10">
        <f t="shared" si="147"/>
        <v>1.1795537767448343</v>
      </c>
      <c r="Y328" s="10">
        <f t="shared" si="175"/>
        <v>29679.119796322739</v>
      </c>
      <c r="AA328" s="11">
        <f t="shared" si="148"/>
        <v>5000</v>
      </c>
      <c r="AB328" s="11">
        <f t="shared" si="176"/>
        <v>1595000</v>
      </c>
      <c r="AC328" s="24"/>
      <c r="AD328" s="26" t="str">
        <f t="shared" si="149"/>
        <v>NA</v>
      </c>
      <c r="AE328" s="26" t="str">
        <f t="shared" si="150"/>
        <v>NA</v>
      </c>
      <c r="AF328" s="26" t="str">
        <f t="shared" si="151"/>
        <v>NA</v>
      </c>
      <c r="AG328" s="26">
        <f t="shared" si="152"/>
        <v>0</v>
      </c>
      <c r="AH328" s="26">
        <f t="shared" si="153"/>
        <v>0</v>
      </c>
      <c r="AI328" s="26">
        <f t="shared" si="154"/>
        <v>0</v>
      </c>
      <c r="AJ328" s="26">
        <f t="shared" si="155"/>
        <v>0</v>
      </c>
      <c r="AK328" s="26">
        <f t="shared" si="156"/>
        <v>0</v>
      </c>
      <c r="AL328" s="26">
        <f t="shared" si="157"/>
        <v>0</v>
      </c>
      <c r="AM328" s="26">
        <f t="shared" si="158"/>
        <v>0</v>
      </c>
    </row>
    <row r="329" spans="1:39" x14ac:dyDescent="0.3">
      <c r="A329" s="5">
        <f t="shared" si="167"/>
        <v>320</v>
      </c>
      <c r="B329">
        <v>920.68714577557387</v>
      </c>
      <c r="C329" s="6" t="str">
        <f t="shared" si="143"/>
        <v>NA</v>
      </c>
      <c r="D329" s="7" t="str">
        <f t="shared" si="159"/>
        <v>NA</v>
      </c>
      <c r="E329" s="8" t="str">
        <f t="shared" si="144"/>
        <v>NA</v>
      </c>
      <c r="F329" s="8" t="str">
        <f t="shared" si="160"/>
        <v>NA</v>
      </c>
      <c r="G329" s="8" t="str">
        <f t="shared" si="145"/>
        <v>NA</v>
      </c>
      <c r="H329" s="8" t="str">
        <f t="shared" si="170"/>
        <v>NA</v>
      </c>
      <c r="I329" s="15" t="str">
        <f t="shared" si="161"/>
        <v>NA</v>
      </c>
      <c r="J329" s="15" t="str">
        <f t="shared" si="171"/>
        <v>NA</v>
      </c>
      <c r="K329" s="19"/>
      <c r="L329" s="8" t="str">
        <f t="shared" si="146"/>
        <v>NA</v>
      </c>
      <c r="M329" s="8" t="str">
        <f t="shared" si="172"/>
        <v>NA</v>
      </c>
      <c r="N329" s="15" t="str">
        <f t="shared" si="162"/>
        <v>NA</v>
      </c>
      <c r="O329" s="14" t="str">
        <f t="shared" si="173"/>
        <v>NA</v>
      </c>
      <c r="P329" s="8" t="str">
        <f t="shared" si="163"/>
        <v>NA</v>
      </c>
      <c r="Q329" s="13">
        <f t="shared" si="168"/>
        <v>319</v>
      </c>
      <c r="R329" s="10">
        <v>920.68714577557387</v>
      </c>
      <c r="S329" s="12">
        <f t="shared" si="169"/>
        <v>8.6000000000000049E-2</v>
      </c>
      <c r="T329" s="11">
        <f t="shared" si="164"/>
        <v>20899443.535841838</v>
      </c>
      <c r="U329" s="11">
        <f t="shared" si="174"/>
        <v>27325184.094407681</v>
      </c>
      <c r="V329" s="11">
        <f t="shared" si="165"/>
        <v>1000</v>
      </c>
      <c r="W329" s="11">
        <f t="shared" si="166"/>
        <v>1413667.8108168384</v>
      </c>
      <c r="X329" s="10">
        <f t="shared" si="147"/>
        <v>1.0861452824538069</v>
      </c>
      <c r="Y329" s="10">
        <f t="shared" si="175"/>
        <v>29680.205941605192</v>
      </c>
      <c r="AA329" s="11">
        <f t="shared" si="148"/>
        <v>5000</v>
      </c>
      <c r="AB329" s="11">
        <f t="shared" si="176"/>
        <v>1600000</v>
      </c>
      <c r="AC329" s="24"/>
      <c r="AD329" s="26" t="str">
        <f t="shared" si="149"/>
        <v>NA</v>
      </c>
      <c r="AE329" s="26" t="str">
        <f t="shared" si="150"/>
        <v>NA</v>
      </c>
      <c r="AF329" s="26" t="str">
        <f t="shared" si="151"/>
        <v>NA</v>
      </c>
      <c r="AG329" s="26">
        <f t="shared" si="152"/>
        <v>0</v>
      </c>
      <c r="AH329" s="26">
        <f t="shared" si="153"/>
        <v>0</v>
      </c>
      <c r="AI329" s="26">
        <f t="shared" si="154"/>
        <v>0</v>
      </c>
      <c r="AJ329" s="26">
        <f t="shared" si="155"/>
        <v>0</v>
      </c>
      <c r="AK329" s="26">
        <f t="shared" si="156"/>
        <v>0</v>
      </c>
      <c r="AL329" s="26">
        <f t="shared" si="157"/>
        <v>0</v>
      </c>
      <c r="AM329" s="26">
        <f t="shared" si="158"/>
        <v>0</v>
      </c>
    </row>
    <row r="330" spans="1:39" x14ac:dyDescent="0.3">
      <c r="A330" s="5">
        <f t="shared" si="167"/>
        <v>321</v>
      </c>
      <c r="B330">
        <v>967.64219021012809</v>
      </c>
      <c r="C330" s="6" t="str">
        <f t="shared" ref="C330:C393" si="177">IF(AND(A330&gt;=startm,A330&lt;=endm),A330-startm,"NA")</f>
        <v>NA</v>
      </c>
      <c r="D330" s="7" t="str">
        <f t="shared" si="159"/>
        <v>NA</v>
      </c>
      <c r="E330" s="8" t="str">
        <f t="shared" ref="E330:E393" si="178">IF(C330="NA","NA",IF(C330=0,typical,(1+return/12)*typical*((1+return/12)^C330-1)/(return/12)))</f>
        <v>NA</v>
      </c>
      <c r="F330" s="8" t="str">
        <f t="shared" si="160"/>
        <v>NA</v>
      </c>
      <c r="G330" s="8" t="str">
        <f t="shared" ref="G330:G393" si="179">IF(C330="NA","NA",IF(C330=0,typical,IF((F330-E330)&gt;0,IF(typical-(F330-E330)&lt;min,min,typical-(F330-E330)),IF((F330-E330)&lt;0,IF(typical-(F330-E330)&gt;max,max,typical-(F330-E330)),IF((E330-F330)=0,min,)))))</f>
        <v>NA</v>
      </c>
      <c r="H330" s="8" t="str">
        <f t="shared" si="170"/>
        <v>NA</v>
      </c>
      <c r="I330" s="15" t="str">
        <f t="shared" si="161"/>
        <v>NA</v>
      </c>
      <c r="J330" s="15" t="str">
        <f t="shared" si="171"/>
        <v>NA</v>
      </c>
      <c r="K330" s="19"/>
      <c r="L330" s="8" t="str">
        <f t="shared" ref="L330:L393" si="180">IF(C330="NA","NA",typical)</f>
        <v>NA</v>
      </c>
      <c r="M330" s="8" t="str">
        <f t="shared" si="172"/>
        <v>NA</v>
      </c>
      <c r="N330" s="15" t="str">
        <f t="shared" si="162"/>
        <v>NA</v>
      </c>
      <c r="O330" s="14" t="str">
        <f t="shared" si="173"/>
        <v>NA</v>
      </c>
      <c r="P330" s="8" t="str">
        <f t="shared" si="163"/>
        <v>NA</v>
      </c>
      <c r="Q330" s="13">
        <f t="shared" si="168"/>
        <v>320</v>
      </c>
      <c r="R330" s="10">
        <v>967.64219021012809</v>
      </c>
      <c r="S330" s="12">
        <f t="shared" si="169"/>
        <v>5.0999999999999955E-2</v>
      </c>
      <c r="T330" s="11">
        <f t="shared" si="164"/>
        <v>21165749.080039866</v>
      </c>
      <c r="U330" s="11">
        <f t="shared" si="174"/>
        <v>28719819.48322247</v>
      </c>
      <c r="V330" s="11">
        <f t="shared" si="165"/>
        <v>1000</v>
      </c>
      <c r="W330" s="11">
        <f t="shared" si="166"/>
        <v>1414667.8108168384</v>
      </c>
      <c r="X330" s="10">
        <f t="shared" ref="X330:X393" si="181">V330/R330</f>
        <v>1.0334398500987698</v>
      </c>
      <c r="Y330" s="10">
        <f t="shared" si="175"/>
        <v>29681.239381455292</v>
      </c>
      <c r="AA330" s="11">
        <f t="shared" ref="AA330:AA393" si="182">typical</f>
        <v>5000</v>
      </c>
      <c r="AB330" s="11">
        <f t="shared" si="176"/>
        <v>1605000</v>
      </c>
      <c r="AC330" s="24"/>
      <c r="AD330" s="26" t="str">
        <f t="shared" ref="AD330:AD393" si="183">IF(A330=endm,E330,IF(C330="NA","NA",-typical))</f>
        <v>NA</v>
      </c>
      <c r="AE330" s="26" t="str">
        <f t="shared" ref="AE330:AE393" si="184">IF(A330=endm,P330,IF(C330="NA","NA",-typical))</f>
        <v>NA</v>
      </c>
      <c r="AF330" s="26" t="str">
        <f t="shared" ref="AF330:AF393" si="185">IF(A330=endm,F330,IF(C330="NA","NA",-G330))</f>
        <v>NA</v>
      </c>
      <c r="AG330" s="26">
        <f t="shared" ref="AG330:AG393" si="186">IF(A330=endm,O330,0)</f>
        <v>0</v>
      </c>
      <c r="AH330" s="26">
        <f t="shared" ref="AH330:AH393" si="187">IF(A330=endm,J330,0)</f>
        <v>0</v>
      </c>
      <c r="AI330" s="26">
        <f t="shared" ref="AI330:AI393" si="188">IF(A330=endm,E330,0)</f>
        <v>0</v>
      </c>
      <c r="AJ330" s="26">
        <f t="shared" ref="AJ330:AJ393" si="189">IF(A330=endm,P330,0)</f>
        <v>0</v>
      </c>
      <c r="AK330" s="26">
        <f t="shared" ref="AK330:AK393" si="190">IF(A330=endm,F330,0)</f>
        <v>0</v>
      </c>
      <c r="AL330" s="26">
        <f t="shared" ref="AL330:AL393" si="191">IF(A330=endm,M330,0)</f>
        <v>0</v>
      </c>
      <c r="AM330" s="26">
        <f t="shared" ref="AM330:AM393" si="192">IF(A330=endm,H330,0)</f>
        <v>0</v>
      </c>
    </row>
    <row r="331" spans="1:39" x14ac:dyDescent="0.3">
      <c r="A331" s="5">
        <f t="shared" si="167"/>
        <v>322</v>
      </c>
      <c r="B331">
        <v>1009.2508043891635</v>
      </c>
      <c r="C331" s="6" t="str">
        <f t="shared" si="177"/>
        <v>NA</v>
      </c>
      <c r="D331" s="7" t="str">
        <f t="shared" ref="D331:D394" si="193">IF(C331="NA","NA",IF(C331=0,0,(B331-B330)/B330))</f>
        <v>NA</v>
      </c>
      <c r="E331" s="8" t="str">
        <f t="shared" si="178"/>
        <v>NA</v>
      </c>
      <c r="F331" s="8" t="str">
        <f t="shared" ref="F331:F394" si="194">IF(C331="NA","NA",IF(C331=0,typical,(F330+IF(V330=typical,0,V330))*(1+D331)))</f>
        <v>NA</v>
      </c>
      <c r="G331" s="8" t="str">
        <f t="shared" si="179"/>
        <v>NA</v>
      </c>
      <c r="H331" s="8" t="str">
        <f t="shared" si="170"/>
        <v>NA</v>
      </c>
      <c r="I331" s="15" t="str">
        <f t="shared" ref="I331:I394" si="195">IF(C331="NA","NA",G331/B331)</f>
        <v>NA</v>
      </c>
      <c r="J331" s="15" t="str">
        <f t="shared" si="171"/>
        <v>NA</v>
      </c>
      <c r="K331" s="19"/>
      <c r="L331" s="8" t="str">
        <f t="shared" si="180"/>
        <v>NA</v>
      </c>
      <c r="M331" s="8" t="str">
        <f t="shared" si="172"/>
        <v>NA</v>
      </c>
      <c r="N331" s="15" t="str">
        <f t="shared" ref="N331:N394" si="196">IF(C331="NA","NA",L331/B331)</f>
        <v>NA</v>
      </c>
      <c r="O331" s="14" t="str">
        <f t="shared" si="173"/>
        <v>NA</v>
      </c>
      <c r="P331" s="8" t="str">
        <f t="shared" ref="P331:P394" si="197">IF(C331="NA","NA",O331*B331)</f>
        <v>NA</v>
      </c>
      <c r="Q331" s="13">
        <f t="shared" si="168"/>
        <v>321</v>
      </c>
      <c r="R331" s="10">
        <v>1009.2508043891635</v>
      </c>
      <c r="S331" s="12">
        <f t="shared" si="169"/>
        <v>4.2999999999999872E-2</v>
      </c>
      <c r="T331" s="11">
        <f t="shared" ref="T331:T394" si="198">(1+return/12)*typical*((1+return/12)^Q331-1)/(return/12)</f>
        <v>21435383.443540365</v>
      </c>
      <c r="U331" s="11">
        <f t="shared" si="174"/>
        <v>29955814.721001033</v>
      </c>
      <c r="V331" s="11">
        <f t="shared" ref="V331:V394" si="199">IF((U331-T331)&gt;0,IF(typical-(U331-T331)&lt;min,min,typical-(U331-T331)),IF((U331-T331)&lt;0,IF(typical-(U331-T331)&gt;max,max,typical-(U331-T331)),IF((T331-U331)=0,min,)))</f>
        <v>1000</v>
      </c>
      <c r="W331" s="11">
        <f t="shared" ref="W331:W394" si="200">W330+V331</f>
        <v>1415667.8108168384</v>
      </c>
      <c r="X331" s="10">
        <f t="shared" si="181"/>
        <v>0.99083398858942462</v>
      </c>
      <c r="Y331" s="10">
        <f t="shared" si="175"/>
        <v>29682.23021544388</v>
      </c>
      <c r="AA331" s="11">
        <f t="shared" si="182"/>
        <v>5000</v>
      </c>
      <c r="AB331" s="11">
        <f t="shared" si="176"/>
        <v>1610000</v>
      </c>
      <c r="AC331" s="24"/>
      <c r="AD331" s="26" t="str">
        <f t="shared" si="183"/>
        <v>NA</v>
      </c>
      <c r="AE331" s="26" t="str">
        <f t="shared" si="184"/>
        <v>NA</v>
      </c>
      <c r="AF331" s="26" t="str">
        <f t="shared" si="185"/>
        <v>NA</v>
      </c>
      <c r="AG331" s="26">
        <f t="shared" si="186"/>
        <v>0</v>
      </c>
      <c r="AH331" s="26">
        <f t="shared" si="187"/>
        <v>0</v>
      </c>
      <c r="AI331" s="26">
        <f t="shared" si="188"/>
        <v>0</v>
      </c>
      <c r="AJ331" s="26">
        <f t="shared" si="189"/>
        <v>0</v>
      </c>
      <c r="AK331" s="26">
        <f t="shared" si="190"/>
        <v>0</v>
      </c>
      <c r="AL331" s="26">
        <f t="shared" si="191"/>
        <v>0</v>
      </c>
      <c r="AM331" s="26">
        <f t="shared" si="192"/>
        <v>0</v>
      </c>
    </row>
    <row r="332" spans="1:39" x14ac:dyDescent="0.3">
      <c r="A332" s="5">
        <f t="shared" ref="A332:A395" si="201">A331+1</f>
        <v>323</v>
      </c>
      <c r="B332">
        <v>1065.7688494349568</v>
      </c>
      <c r="C332" s="6" t="str">
        <f t="shared" si="177"/>
        <v>NA</v>
      </c>
      <c r="D332" s="7" t="str">
        <f t="shared" si="193"/>
        <v>NA</v>
      </c>
      <c r="E332" s="8" t="str">
        <f t="shared" si="178"/>
        <v>NA</v>
      </c>
      <c r="F332" s="8" t="str">
        <f t="shared" si="194"/>
        <v>NA</v>
      </c>
      <c r="G332" s="8" t="str">
        <f t="shared" si="179"/>
        <v>NA</v>
      </c>
      <c r="H332" s="8" t="str">
        <f t="shared" si="170"/>
        <v>NA</v>
      </c>
      <c r="I332" s="15" t="str">
        <f t="shared" si="195"/>
        <v>NA</v>
      </c>
      <c r="J332" s="15" t="str">
        <f t="shared" si="171"/>
        <v>NA</v>
      </c>
      <c r="K332" s="19"/>
      <c r="L332" s="8" t="str">
        <f t="shared" si="180"/>
        <v>NA</v>
      </c>
      <c r="M332" s="8" t="str">
        <f t="shared" si="172"/>
        <v>NA</v>
      </c>
      <c r="N332" s="15" t="str">
        <f t="shared" si="196"/>
        <v>NA</v>
      </c>
      <c r="O332" s="14" t="str">
        <f t="shared" si="173"/>
        <v>NA</v>
      </c>
      <c r="P332" s="8" t="str">
        <f t="shared" si="197"/>
        <v>NA</v>
      </c>
      <c r="Q332" s="13">
        <f t="shared" ref="Q332:Q395" si="202">Q331+1</f>
        <v>322</v>
      </c>
      <c r="R332" s="10">
        <v>1065.7688494349568</v>
      </c>
      <c r="S332" s="12">
        <f t="shared" si="169"/>
        <v>5.6000000000000161E-2</v>
      </c>
      <c r="T332" s="11">
        <f t="shared" si="198"/>
        <v>21708388.236584619</v>
      </c>
      <c r="U332" s="11">
        <f t="shared" si="174"/>
        <v>31634396.345377091</v>
      </c>
      <c r="V332" s="11">
        <f t="shared" si="199"/>
        <v>1000</v>
      </c>
      <c r="W332" s="11">
        <f t="shared" si="200"/>
        <v>1416667.8108168384</v>
      </c>
      <c r="X332" s="10">
        <f t="shared" si="181"/>
        <v>0.93828976192180347</v>
      </c>
      <c r="Y332" s="10">
        <f t="shared" si="175"/>
        <v>29683.168505205802</v>
      </c>
      <c r="AA332" s="11">
        <f t="shared" si="182"/>
        <v>5000</v>
      </c>
      <c r="AB332" s="11">
        <f t="shared" si="176"/>
        <v>1615000</v>
      </c>
      <c r="AC332" s="24"/>
      <c r="AD332" s="26" t="str">
        <f t="shared" si="183"/>
        <v>NA</v>
      </c>
      <c r="AE332" s="26" t="str">
        <f t="shared" si="184"/>
        <v>NA</v>
      </c>
      <c r="AF332" s="26" t="str">
        <f t="shared" si="185"/>
        <v>NA</v>
      </c>
      <c r="AG332" s="26">
        <f t="shared" si="186"/>
        <v>0</v>
      </c>
      <c r="AH332" s="26">
        <f t="shared" si="187"/>
        <v>0</v>
      </c>
      <c r="AI332" s="26">
        <f t="shared" si="188"/>
        <v>0</v>
      </c>
      <c r="AJ332" s="26">
        <f t="shared" si="189"/>
        <v>0</v>
      </c>
      <c r="AK332" s="26">
        <f t="shared" si="190"/>
        <v>0</v>
      </c>
      <c r="AL332" s="26">
        <f t="shared" si="191"/>
        <v>0</v>
      </c>
      <c r="AM332" s="26">
        <f t="shared" si="192"/>
        <v>0</v>
      </c>
    </row>
    <row r="333" spans="1:39" x14ac:dyDescent="0.3">
      <c r="A333" s="5">
        <f t="shared" si="201"/>
        <v>324</v>
      </c>
      <c r="B333">
        <v>1068.9661559832616</v>
      </c>
      <c r="C333" s="6" t="str">
        <f t="shared" si="177"/>
        <v>NA</v>
      </c>
      <c r="D333" s="7" t="str">
        <f t="shared" si="193"/>
        <v>NA</v>
      </c>
      <c r="E333" s="8" t="str">
        <f t="shared" si="178"/>
        <v>NA</v>
      </c>
      <c r="F333" s="8" t="str">
        <f t="shared" si="194"/>
        <v>NA</v>
      </c>
      <c r="G333" s="8" t="str">
        <f t="shared" si="179"/>
        <v>NA</v>
      </c>
      <c r="H333" s="8" t="str">
        <f t="shared" si="170"/>
        <v>NA</v>
      </c>
      <c r="I333" s="15" t="str">
        <f t="shared" si="195"/>
        <v>NA</v>
      </c>
      <c r="J333" s="15" t="str">
        <f t="shared" si="171"/>
        <v>NA</v>
      </c>
      <c r="K333" s="19"/>
      <c r="L333" s="8" t="str">
        <f t="shared" si="180"/>
        <v>NA</v>
      </c>
      <c r="M333" s="8" t="str">
        <f t="shared" si="172"/>
        <v>NA</v>
      </c>
      <c r="N333" s="15" t="str">
        <f t="shared" si="196"/>
        <v>NA</v>
      </c>
      <c r="O333" s="14" t="str">
        <f t="shared" si="173"/>
        <v>NA</v>
      </c>
      <c r="P333" s="8" t="str">
        <f t="shared" si="197"/>
        <v>NA</v>
      </c>
      <c r="Q333" s="13">
        <f t="shared" si="202"/>
        <v>323</v>
      </c>
      <c r="R333" s="10">
        <v>1068.9661559832616</v>
      </c>
      <c r="S333" s="12">
        <f t="shared" si="169"/>
        <v>2.9999999999999558E-3</v>
      </c>
      <c r="T333" s="11">
        <f t="shared" si="198"/>
        <v>21984805.58954192</v>
      </c>
      <c r="U333" s="11">
        <f t="shared" si="174"/>
        <v>31730302.534413218</v>
      </c>
      <c r="V333" s="11">
        <f t="shared" si="199"/>
        <v>1000</v>
      </c>
      <c r="W333" s="11">
        <f t="shared" si="200"/>
        <v>1417667.8108168384</v>
      </c>
      <c r="X333" s="10">
        <f t="shared" si="181"/>
        <v>0.935483311985846</v>
      </c>
      <c r="Y333" s="10">
        <f t="shared" si="175"/>
        <v>29684.103988517789</v>
      </c>
      <c r="AA333" s="11">
        <f t="shared" si="182"/>
        <v>5000</v>
      </c>
      <c r="AB333" s="11">
        <f t="shared" si="176"/>
        <v>1620000</v>
      </c>
      <c r="AC333" s="24"/>
      <c r="AD333" s="26" t="str">
        <f t="shared" si="183"/>
        <v>NA</v>
      </c>
      <c r="AE333" s="26" t="str">
        <f t="shared" si="184"/>
        <v>NA</v>
      </c>
      <c r="AF333" s="26" t="str">
        <f t="shared" si="185"/>
        <v>NA</v>
      </c>
      <c r="AG333" s="26">
        <f t="shared" si="186"/>
        <v>0</v>
      </c>
      <c r="AH333" s="26">
        <f t="shared" si="187"/>
        <v>0</v>
      </c>
      <c r="AI333" s="26">
        <f t="shared" si="188"/>
        <v>0</v>
      </c>
      <c r="AJ333" s="26">
        <f t="shared" si="189"/>
        <v>0</v>
      </c>
      <c r="AK333" s="26">
        <f t="shared" si="190"/>
        <v>0</v>
      </c>
      <c r="AL333" s="26">
        <f t="shared" si="191"/>
        <v>0</v>
      </c>
      <c r="AM333" s="26">
        <f t="shared" si="192"/>
        <v>0</v>
      </c>
    </row>
    <row r="334" spans="1:39" x14ac:dyDescent="0.3">
      <c r="A334" s="5">
        <f t="shared" si="201"/>
        <v>325</v>
      </c>
      <c r="B334">
        <v>1092.4834114148935</v>
      </c>
      <c r="C334" s="6" t="str">
        <f t="shared" si="177"/>
        <v>NA</v>
      </c>
      <c r="D334" s="7" t="str">
        <f t="shared" si="193"/>
        <v>NA</v>
      </c>
      <c r="E334" s="8" t="str">
        <f t="shared" si="178"/>
        <v>NA</v>
      </c>
      <c r="F334" s="8" t="str">
        <f t="shared" si="194"/>
        <v>NA</v>
      </c>
      <c r="G334" s="8" t="str">
        <f t="shared" si="179"/>
        <v>NA</v>
      </c>
      <c r="H334" s="8" t="str">
        <f t="shared" si="170"/>
        <v>NA</v>
      </c>
      <c r="I334" s="15" t="str">
        <f t="shared" si="195"/>
        <v>NA</v>
      </c>
      <c r="J334" s="15" t="str">
        <f t="shared" si="171"/>
        <v>NA</v>
      </c>
      <c r="K334" s="19"/>
      <c r="L334" s="8" t="str">
        <f t="shared" si="180"/>
        <v>NA</v>
      </c>
      <c r="M334" s="8" t="str">
        <f t="shared" si="172"/>
        <v>NA</v>
      </c>
      <c r="N334" s="15" t="str">
        <f t="shared" si="196"/>
        <v>NA</v>
      </c>
      <c r="O334" s="14" t="str">
        <f t="shared" si="173"/>
        <v>NA</v>
      </c>
      <c r="P334" s="8" t="str">
        <f t="shared" si="197"/>
        <v>NA</v>
      </c>
      <c r="Q334" s="13">
        <f t="shared" si="202"/>
        <v>324</v>
      </c>
      <c r="R334" s="10">
        <v>1092.4834114148935</v>
      </c>
      <c r="S334" s="12">
        <f t="shared" ref="S334:S397" si="203">(R334-R333)/R333</f>
        <v>2.2000000000000079E-2</v>
      </c>
      <c r="T334" s="11">
        <f t="shared" si="198"/>
        <v>22264678.159411192</v>
      </c>
      <c r="U334" s="11">
        <f t="shared" si="174"/>
        <v>32429391.19017031</v>
      </c>
      <c r="V334" s="11">
        <f t="shared" si="199"/>
        <v>1000</v>
      </c>
      <c r="W334" s="11">
        <f t="shared" si="200"/>
        <v>1418667.8108168384</v>
      </c>
      <c r="X334" s="10">
        <f t="shared" si="181"/>
        <v>0.9153457064440762</v>
      </c>
      <c r="Y334" s="10">
        <f t="shared" si="175"/>
        <v>29685.019334224235</v>
      </c>
      <c r="AA334" s="11">
        <f t="shared" si="182"/>
        <v>5000</v>
      </c>
      <c r="AB334" s="11">
        <f t="shared" si="176"/>
        <v>1625000</v>
      </c>
      <c r="AC334" s="24"/>
      <c r="AD334" s="26" t="str">
        <f t="shared" si="183"/>
        <v>NA</v>
      </c>
      <c r="AE334" s="26" t="str">
        <f t="shared" si="184"/>
        <v>NA</v>
      </c>
      <c r="AF334" s="26" t="str">
        <f t="shared" si="185"/>
        <v>NA</v>
      </c>
      <c r="AG334" s="26">
        <f t="shared" si="186"/>
        <v>0</v>
      </c>
      <c r="AH334" s="26">
        <f t="shared" si="187"/>
        <v>0</v>
      </c>
      <c r="AI334" s="26">
        <f t="shared" si="188"/>
        <v>0</v>
      </c>
      <c r="AJ334" s="26">
        <f t="shared" si="189"/>
        <v>0</v>
      </c>
      <c r="AK334" s="26">
        <f t="shared" si="190"/>
        <v>0</v>
      </c>
      <c r="AL334" s="26">
        <f t="shared" si="191"/>
        <v>0</v>
      </c>
      <c r="AM334" s="26">
        <f t="shared" si="192"/>
        <v>0</v>
      </c>
    </row>
    <row r="335" spans="1:39" x14ac:dyDescent="0.3">
      <c r="A335" s="5">
        <f t="shared" si="201"/>
        <v>326</v>
      </c>
      <c r="B335">
        <v>1001.8072882674574</v>
      </c>
      <c r="C335" s="6" t="str">
        <f t="shared" si="177"/>
        <v>NA</v>
      </c>
      <c r="D335" s="7" t="str">
        <f t="shared" si="193"/>
        <v>NA</v>
      </c>
      <c r="E335" s="8" t="str">
        <f t="shared" si="178"/>
        <v>NA</v>
      </c>
      <c r="F335" s="8" t="str">
        <f t="shared" si="194"/>
        <v>NA</v>
      </c>
      <c r="G335" s="8" t="str">
        <f t="shared" si="179"/>
        <v>NA</v>
      </c>
      <c r="H335" s="8" t="str">
        <f t="shared" si="170"/>
        <v>NA</v>
      </c>
      <c r="I335" s="15" t="str">
        <f t="shared" si="195"/>
        <v>NA</v>
      </c>
      <c r="J335" s="15" t="str">
        <f t="shared" si="171"/>
        <v>NA</v>
      </c>
      <c r="K335" s="19"/>
      <c r="L335" s="8" t="str">
        <f t="shared" si="180"/>
        <v>NA</v>
      </c>
      <c r="M335" s="8" t="str">
        <f t="shared" si="172"/>
        <v>NA</v>
      </c>
      <c r="N335" s="15" t="str">
        <f t="shared" si="196"/>
        <v>NA</v>
      </c>
      <c r="O335" s="14" t="str">
        <f t="shared" si="173"/>
        <v>NA</v>
      </c>
      <c r="P335" s="8" t="str">
        <f t="shared" si="197"/>
        <v>NA</v>
      </c>
      <c r="Q335" s="13">
        <f t="shared" si="202"/>
        <v>325</v>
      </c>
      <c r="R335" s="10">
        <v>1001.8072882674574</v>
      </c>
      <c r="S335" s="12">
        <f t="shared" si="203"/>
        <v>-8.2999999999999949E-2</v>
      </c>
      <c r="T335" s="11">
        <f t="shared" si="198"/>
        <v>22548049.136403833</v>
      </c>
      <c r="U335" s="11">
        <f t="shared" si="174"/>
        <v>29738668.721386176</v>
      </c>
      <c r="V335" s="11">
        <f t="shared" si="199"/>
        <v>1000</v>
      </c>
      <c r="W335" s="11">
        <f t="shared" si="200"/>
        <v>1419667.8108168384</v>
      </c>
      <c r="X335" s="10">
        <f t="shared" si="181"/>
        <v>0.99819597213094458</v>
      </c>
      <c r="Y335" s="10">
        <f t="shared" si="175"/>
        <v>29686.017530196365</v>
      </c>
      <c r="AA335" s="11">
        <f t="shared" si="182"/>
        <v>5000</v>
      </c>
      <c r="AB335" s="11">
        <f t="shared" si="176"/>
        <v>1630000</v>
      </c>
      <c r="AC335" s="24"/>
      <c r="AD335" s="26" t="str">
        <f t="shared" si="183"/>
        <v>NA</v>
      </c>
      <c r="AE335" s="26" t="str">
        <f t="shared" si="184"/>
        <v>NA</v>
      </c>
      <c r="AF335" s="26" t="str">
        <f t="shared" si="185"/>
        <v>NA</v>
      </c>
      <c r="AG335" s="26">
        <f t="shared" si="186"/>
        <v>0</v>
      </c>
      <c r="AH335" s="26">
        <f t="shared" si="187"/>
        <v>0</v>
      </c>
      <c r="AI335" s="26">
        <f t="shared" si="188"/>
        <v>0</v>
      </c>
      <c r="AJ335" s="26">
        <f t="shared" si="189"/>
        <v>0</v>
      </c>
      <c r="AK335" s="26">
        <f t="shared" si="190"/>
        <v>0</v>
      </c>
      <c r="AL335" s="26">
        <f t="shared" si="191"/>
        <v>0</v>
      </c>
      <c r="AM335" s="26">
        <f t="shared" si="192"/>
        <v>0</v>
      </c>
    </row>
    <row r="336" spans="1:39" x14ac:dyDescent="0.3">
      <c r="A336" s="5">
        <f t="shared" si="201"/>
        <v>327</v>
      </c>
      <c r="B336">
        <v>1021.8434340328065</v>
      </c>
      <c r="C336" s="6" t="str">
        <f t="shared" si="177"/>
        <v>NA</v>
      </c>
      <c r="D336" s="7" t="str">
        <f t="shared" si="193"/>
        <v>NA</v>
      </c>
      <c r="E336" s="8" t="str">
        <f t="shared" si="178"/>
        <v>NA</v>
      </c>
      <c r="F336" s="8" t="str">
        <f t="shared" si="194"/>
        <v>NA</v>
      </c>
      <c r="G336" s="8" t="str">
        <f t="shared" si="179"/>
        <v>NA</v>
      </c>
      <c r="H336" s="8" t="str">
        <f t="shared" si="170"/>
        <v>NA</v>
      </c>
      <c r="I336" s="15" t="str">
        <f t="shared" si="195"/>
        <v>NA</v>
      </c>
      <c r="J336" s="15" t="str">
        <f t="shared" si="171"/>
        <v>NA</v>
      </c>
      <c r="K336" s="19"/>
      <c r="L336" s="8" t="str">
        <f t="shared" si="180"/>
        <v>NA</v>
      </c>
      <c r="M336" s="8" t="str">
        <f t="shared" si="172"/>
        <v>NA</v>
      </c>
      <c r="N336" s="15" t="str">
        <f t="shared" si="196"/>
        <v>NA</v>
      </c>
      <c r="O336" s="14" t="str">
        <f t="shared" si="173"/>
        <v>NA</v>
      </c>
      <c r="P336" s="8" t="str">
        <f t="shared" si="197"/>
        <v>NA</v>
      </c>
      <c r="Q336" s="13">
        <f t="shared" si="202"/>
        <v>326</v>
      </c>
      <c r="R336" s="10">
        <v>1021.8434340328065</v>
      </c>
      <c r="S336" s="12">
        <f t="shared" si="203"/>
        <v>0.02</v>
      </c>
      <c r="T336" s="11">
        <f t="shared" si="198"/>
        <v>22834962.250608884</v>
      </c>
      <c r="U336" s="11">
        <f t="shared" si="174"/>
        <v>30334462.0958139</v>
      </c>
      <c r="V336" s="11">
        <f t="shared" si="199"/>
        <v>1000</v>
      </c>
      <c r="W336" s="11">
        <f t="shared" si="200"/>
        <v>1420667.8108168384</v>
      </c>
      <c r="X336" s="10">
        <f t="shared" si="181"/>
        <v>0.97862350208916138</v>
      </c>
      <c r="Y336" s="10">
        <f t="shared" si="175"/>
        <v>29686.996153698452</v>
      </c>
      <c r="AA336" s="11">
        <f t="shared" si="182"/>
        <v>5000</v>
      </c>
      <c r="AB336" s="11">
        <f t="shared" si="176"/>
        <v>1635000</v>
      </c>
      <c r="AC336" s="24"/>
      <c r="AD336" s="26" t="str">
        <f t="shared" si="183"/>
        <v>NA</v>
      </c>
      <c r="AE336" s="26" t="str">
        <f t="shared" si="184"/>
        <v>NA</v>
      </c>
      <c r="AF336" s="26" t="str">
        <f t="shared" si="185"/>
        <v>NA</v>
      </c>
      <c r="AG336" s="26">
        <f t="shared" si="186"/>
        <v>0</v>
      </c>
      <c r="AH336" s="26">
        <f t="shared" si="187"/>
        <v>0</v>
      </c>
      <c r="AI336" s="26">
        <f t="shared" si="188"/>
        <v>0</v>
      </c>
      <c r="AJ336" s="26">
        <f t="shared" si="189"/>
        <v>0</v>
      </c>
      <c r="AK336" s="26">
        <f t="shared" si="190"/>
        <v>0</v>
      </c>
      <c r="AL336" s="26">
        <f t="shared" si="191"/>
        <v>0</v>
      </c>
      <c r="AM336" s="26">
        <f t="shared" si="192"/>
        <v>0</v>
      </c>
    </row>
    <row r="337" spans="1:39" x14ac:dyDescent="0.3">
      <c r="A337" s="5">
        <f t="shared" si="201"/>
        <v>328</v>
      </c>
      <c r="B337">
        <v>1093.3724744151029</v>
      </c>
      <c r="C337" s="6" t="str">
        <f t="shared" si="177"/>
        <v>NA</v>
      </c>
      <c r="D337" s="7" t="str">
        <f t="shared" si="193"/>
        <v>NA</v>
      </c>
      <c r="E337" s="8" t="str">
        <f t="shared" si="178"/>
        <v>NA</v>
      </c>
      <c r="F337" s="8" t="str">
        <f t="shared" si="194"/>
        <v>NA</v>
      </c>
      <c r="G337" s="8" t="str">
        <f t="shared" si="179"/>
        <v>NA</v>
      </c>
      <c r="H337" s="8" t="str">
        <f t="shared" si="170"/>
        <v>NA</v>
      </c>
      <c r="I337" s="15" t="str">
        <f t="shared" si="195"/>
        <v>NA</v>
      </c>
      <c r="J337" s="15" t="str">
        <f t="shared" si="171"/>
        <v>NA</v>
      </c>
      <c r="K337" s="19"/>
      <c r="L337" s="8" t="str">
        <f t="shared" si="180"/>
        <v>NA</v>
      </c>
      <c r="M337" s="8" t="str">
        <f t="shared" si="172"/>
        <v>NA</v>
      </c>
      <c r="N337" s="15" t="str">
        <f t="shared" si="196"/>
        <v>NA</v>
      </c>
      <c r="O337" s="14" t="str">
        <f t="shared" si="173"/>
        <v>NA</v>
      </c>
      <c r="P337" s="8" t="str">
        <f t="shared" si="197"/>
        <v>NA</v>
      </c>
      <c r="Q337" s="13">
        <f t="shared" si="202"/>
        <v>327</v>
      </c>
      <c r="R337" s="10">
        <v>1093.3724744151029</v>
      </c>
      <c r="S337" s="12">
        <f t="shared" si="203"/>
        <v>6.9999999999999993E-2</v>
      </c>
      <c r="T337" s="11">
        <f t="shared" si="198"/>
        <v>23125461.77874149</v>
      </c>
      <c r="U337" s="11">
        <f t="shared" si="174"/>
        <v>32458944.442520875</v>
      </c>
      <c r="V337" s="11">
        <f t="shared" si="199"/>
        <v>1000</v>
      </c>
      <c r="W337" s="11">
        <f t="shared" si="200"/>
        <v>1421667.8108168384</v>
      </c>
      <c r="X337" s="10">
        <f t="shared" si="181"/>
        <v>0.91460140382164612</v>
      </c>
      <c r="Y337" s="10">
        <f t="shared" si="175"/>
        <v>29687.910755102275</v>
      </c>
      <c r="AA337" s="11">
        <f t="shared" si="182"/>
        <v>5000</v>
      </c>
      <c r="AB337" s="11">
        <f t="shared" si="176"/>
        <v>1640000</v>
      </c>
      <c r="AC337" s="24"/>
      <c r="AD337" s="26" t="str">
        <f t="shared" si="183"/>
        <v>NA</v>
      </c>
      <c r="AE337" s="26" t="str">
        <f t="shared" si="184"/>
        <v>NA</v>
      </c>
      <c r="AF337" s="26" t="str">
        <f t="shared" si="185"/>
        <v>NA</v>
      </c>
      <c r="AG337" s="26">
        <f t="shared" si="186"/>
        <v>0</v>
      </c>
      <c r="AH337" s="26">
        <f t="shared" si="187"/>
        <v>0</v>
      </c>
      <c r="AI337" s="26">
        <f t="shared" si="188"/>
        <v>0</v>
      </c>
      <c r="AJ337" s="26">
        <f t="shared" si="189"/>
        <v>0</v>
      </c>
      <c r="AK337" s="26">
        <f t="shared" si="190"/>
        <v>0</v>
      </c>
      <c r="AL337" s="26">
        <f t="shared" si="191"/>
        <v>0</v>
      </c>
      <c r="AM337" s="26">
        <f t="shared" si="192"/>
        <v>0</v>
      </c>
    </row>
    <row r="338" spans="1:39" x14ac:dyDescent="0.3">
      <c r="A338" s="5">
        <f t="shared" si="201"/>
        <v>329</v>
      </c>
      <c r="B338">
        <v>1149.1344706102732</v>
      </c>
      <c r="C338" s="6" t="str">
        <f t="shared" si="177"/>
        <v>NA</v>
      </c>
      <c r="D338" s="7" t="str">
        <f t="shared" si="193"/>
        <v>NA</v>
      </c>
      <c r="E338" s="8" t="str">
        <f t="shared" si="178"/>
        <v>NA</v>
      </c>
      <c r="F338" s="8" t="str">
        <f t="shared" si="194"/>
        <v>NA</v>
      </c>
      <c r="G338" s="8" t="str">
        <f t="shared" si="179"/>
        <v>NA</v>
      </c>
      <c r="H338" s="8" t="str">
        <f t="shared" si="170"/>
        <v>NA</v>
      </c>
      <c r="I338" s="15" t="str">
        <f t="shared" si="195"/>
        <v>NA</v>
      </c>
      <c r="J338" s="15" t="str">
        <f t="shared" si="171"/>
        <v>NA</v>
      </c>
      <c r="K338" s="19"/>
      <c r="L338" s="8" t="str">
        <f t="shared" si="180"/>
        <v>NA</v>
      </c>
      <c r="M338" s="8" t="str">
        <f t="shared" si="172"/>
        <v>NA</v>
      </c>
      <c r="N338" s="15" t="str">
        <f t="shared" si="196"/>
        <v>NA</v>
      </c>
      <c r="O338" s="14" t="str">
        <f t="shared" si="173"/>
        <v>NA</v>
      </c>
      <c r="P338" s="8" t="str">
        <f t="shared" si="197"/>
        <v>NA</v>
      </c>
      <c r="Q338" s="13">
        <f t="shared" si="202"/>
        <v>328</v>
      </c>
      <c r="R338" s="10">
        <v>1149.1344706102732</v>
      </c>
      <c r="S338" s="12">
        <f t="shared" si="203"/>
        <v>5.099999999999999E-2</v>
      </c>
      <c r="T338" s="11">
        <f t="shared" si="198"/>
        <v>23419592.550975766</v>
      </c>
      <c r="U338" s="11">
        <f t="shared" si="174"/>
        <v>34115401.609089442</v>
      </c>
      <c r="V338" s="11">
        <f t="shared" si="199"/>
        <v>1000</v>
      </c>
      <c r="W338" s="11">
        <f t="shared" si="200"/>
        <v>1422667.8108168384</v>
      </c>
      <c r="X338" s="10">
        <f t="shared" si="181"/>
        <v>0.87022017490166137</v>
      </c>
      <c r="Y338" s="10">
        <f t="shared" si="175"/>
        <v>29688.780975277175</v>
      </c>
      <c r="AA338" s="11">
        <f t="shared" si="182"/>
        <v>5000</v>
      </c>
      <c r="AB338" s="11">
        <f t="shared" si="176"/>
        <v>1645000</v>
      </c>
      <c r="AC338" s="24"/>
      <c r="AD338" s="26" t="str">
        <f t="shared" si="183"/>
        <v>NA</v>
      </c>
      <c r="AE338" s="26" t="str">
        <f t="shared" si="184"/>
        <v>NA</v>
      </c>
      <c r="AF338" s="26" t="str">
        <f t="shared" si="185"/>
        <v>NA</v>
      </c>
      <c r="AG338" s="26">
        <f t="shared" si="186"/>
        <v>0</v>
      </c>
      <c r="AH338" s="26">
        <f t="shared" si="187"/>
        <v>0</v>
      </c>
      <c r="AI338" s="26">
        <f t="shared" si="188"/>
        <v>0</v>
      </c>
      <c r="AJ338" s="26">
        <f t="shared" si="189"/>
        <v>0</v>
      </c>
      <c r="AK338" s="26">
        <f t="shared" si="190"/>
        <v>0</v>
      </c>
      <c r="AL338" s="26">
        <f t="shared" si="191"/>
        <v>0</v>
      </c>
      <c r="AM338" s="26">
        <f t="shared" si="192"/>
        <v>0</v>
      </c>
    </row>
    <row r="339" spans="1:39" x14ac:dyDescent="0.3">
      <c r="A339" s="5">
        <f t="shared" si="201"/>
        <v>330</v>
      </c>
      <c r="B339">
        <v>1154.8801429633245</v>
      </c>
      <c r="C339" s="6" t="str">
        <f t="shared" si="177"/>
        <v>NA</v>
      </c>
      <c r="D339" s="7" t="str">
        <f t="shared" si="193"/>
        <v>NA</v>
      </c>
      <c r="E339" s="8" t="str">
        <f t="shared" si="178"/>
        <v>NA</v>
      </c>
      <c r="F339" s="8" t="str">
        <f t="shared" si="194"/>
        <v>NA</v>
      </c>
      <c r="G339" s="8" t="str">
        <f t="shared" si="179"/>
        <v>NA</v>
      </c>
      <c r="H339" s="8" t="str">
        <f t="shared" si="170"/>
        <v>NA</v>
      </c>
      <c r="I339" s="15" t="str">
        <f t="shared" si="195"/>
        <v>NA</v>
      </c>
      <c r="J339" s="15" t="str">
        <f t="shared" si="171"/>
        <v>NA</v>
      </c>
      <c r="K339" s="19"/>
      <c r="L339" s="8" t="str">
        <f t="shared" si="180"/>
        <v>NA</v>
      </c>
      <c r="M339" s="8" t="str">
        <f t="shared" si="172"/>
        <v>NA</v>
      </c>
      <c r="N339" s="15" t="str">
        <f t="shared" si="196"/>
        <v>NA</v>
      </c>
      <c r="O339" s="14" t="str">
        <f t="shared" si="173"/>
        <v>NA</v>
      </c>
      <c r="P339" s="8" t="str">
        <f t="shared" si="197"/>
        <v>NA</v>
      </c>
      <c r="Q339" s="13">
        <f t="shared" si="202"/>
        <v>329</v>
      </c>
      <c r="R339" s="10">
        <v>1154.8801429633245</v>
      </c>
      <c r="S339" s="12">
        <f t="shared" si="203"/>
        <v>4.9999999999999463E-3</v>
      </c>
      <c r="T339" s="11">
        <f t="shared" si="198"/>
        <v>23717399.957862955</v>
      </c>
      <c r="U339" s="11">
        <f t="shared" si="174"/>
        <v>34286983.617134884</v>
      </c>
      <c r="V339" s="11">
        <f t="shared" si="199"/>
        <v>1000</v>
      </c>
      <c r="W339" s="11">
        <f t="shared" si="200"/>
        <v>1423667.8108168384</v>
      </c>
      <c r="X339" s="10">
        <f t="shared" si="181"/>
        <v>0.86589072129518552</v>
      </c>
      <c r="Y339" s="10">
        <f t="shared" si="175"/>
        <v>29689.646865998471</v>
      </c>
      <c r="AA339" s="11">
        <f t="shared" si="182"/>
        <v>5000</v>
      </c>
      <c r="AB339" s="11">
        <f t="shared" si="176"/>
        <v>1650000</v>
      </c>
      <c r="AC339" s="24"/>
      <c r="AD339" s="26" t="str">
        <f t="shared" si="183"/>
        <v>NA</v>
      </c>
      <c r="AE339" s="26" t="str">
        <f t="shared" si="184"/>
        <v>NA</v>
      </c>
      <c r="AF339" s="26" t="str">
        <f t="shared" si="185"/>
        <v>NA</v>
      </c>
      <c r="AG339" s="26">
        <f t="shared" si="186"/>
        <v>0</v>
      </c>
      <c r="AH339" s="26">
        <f t="shared" si="187"/>
        <v>0</v>
      </c>
      <c r="AI339" s="26">
        <f t="shared" si="188"/>
        <v>0</v>
      </c>
      <c r="AJ339" s="26">
        <f t="shared" si="189"/>
        <v>0</v>
      </c>
      <c r="AK339" s="26">
        <f t="shared" si="190"/>
        <v>0</v>
      </c>
      <c r="AL339" s="26">
        <f t="shared" si="191"/>
        <v>0</v>
      </c>
      <c r="AM339" s="26">
        <f t="shared" si="192"/>
        <v>0</v>
      </c>
    </row>
    <row r="340" spans="1:39" x14ac:dyDescent="0.3">
      <c r="A340" s="5">
        <f t="shared" si="201"/>
        <v>331</v>
      </c>
      <c r="B340">
        <v>1211.4692699685272</v>
      </c>
      <c r="C340" s="6" t="str">
        <f t="shared" si="177"/>
        <v>NA</v>
      </c>
      <c r="D340" s="7" t="str">
        <f t="shared" si="193"/>
        <v>NA</v>
      </c>
      <c r="E340" s="8" t="str">
        <f t="shared" si="178"/>
        <v>NA</v>
      </c>
      <c r="F340" s="8" t="str">
        <f t="shared" si="194"/>
        <v>NA</v>
      </c>
      <c r="G340" s="8" t="str">
        <f t="shared" si="179"/>
        <v>NA</v>
      </c>
      <c r="H340" s="8" t="str">
        <f t="shared" si="170"/>
        <v>NA</v>
      </c>
      <c r="I340" s="15" t="str">
        <f t="shared" si="195"/>
        <v>NA</v>
      </c>
      <c r="J340" s="15" t="str">
        <f t="shared" si="171"/>
        <v>NA</v>
      </c>
      <c r="K340" s="19"/>
      <c r="L340" s="8" t="str">
        <f t="shared" si="180"/>
        <v>NA</v>
      </c>
      <c r="M340" s="8" t="str">
        <f t="shared" si="172"/>
        <v>NA</v>
      </c>
      <c r="N340" s="15" t="str">
        <f t="shared" si="196"/>
        <v>NA</v>
      </c>
      <c r="O340" s="14" t="str">
        <f t="shared" si="173"/>
        <v>NA</v>
      </c>
      <c r="P340" s="8" t="str">
        <f t="shared" si="197"/>
        <v>NA</v>
      </c>
      <c r="Q340" s="13">
        <f t="shared" si="202"/>
        <v>330</v>
      </c>
      <c r="R340" s="10">
        <v>1211.4692699685272</v>
      </c>
      <c r="S340" s="12">
        <f t="shared" si="203"/>
        <v>4.8999999999999849E-2</v>
      </c>
      <c r="T340" s="11">
        <f t="shared" si="198"/>
        <v>24018929.957336251</v>
      </c>
      <c r="U340" s="11">
        <f t="shared" si="174"/>
        <v>35968094.814374492</v>
      </c>
      <c r="V340" s="11">
        <f t="shared" si="199"/>
        <v>1000</v>
      </c>
      <c r="W340" s="11">
        <f t="shared" si="200"/>
        <v>1424667.8108168384</v>
      </c>
      <c r="X340" s="10">
        <f t="shared" si="181"/>
        <v>0.82544396691628752</v>
      </c>
      <c r="Y340" s="10">
        <f t="shared" si="175"/>
        <v>29690.472309965389</v>
      </c>
      <c r="AA340" s="11">
        <f t="shared" si="182"/>
        <v>5000</v>
      </c>
      <c r="AB340" s="11">
        <f t="shared" si="176"/>
        <v>1655000</v>
      </c>
      <c r="AC340" s="24"/>
      <c r="AD340" s="26" t="str">
        <f t="shared" si="183"/>
        <v>NA</v>
      </c>
      <c r="AE340" s="26" t="str">
        <f t="shared" si="184"/>
        <v>NA</v>
      </c>
      <c r="AF340" s="26" t="str">
        <f t="shared" si="185"/>
        <v>NA</v>
      </c>
      <c r="AG340" s="26">
        <f t="shared" si="186"/>
        <v>0</v>
      </c>
      <c r="AH340" s="26">
        <f t="shared" si="187"/>
        <v>0</v>
      </c>
      <c r="AI340" s="26">
        <f t="shared" si="188"/>
        <v>0</v>
      </c>
      <c r="AJ340" s="26">
        <f t="shared" si="189"/>
        <v>0</v>
      </c>
      <c r="AK340" s="26">
        <f t="shared" si="190"/>
        <v>0</v>
      </c>
      <c r="AL340" s="26">
        <f t="shared" si="191"/>
        <v>0</v>
      </c>
      <c r="AM340" s="26">
        <f t="shared" si="192"/>
        <v>0</v>
      </c>
    </row>
    <row r="341" spans="1:39" x14ac:dyDescent="0.3">
      <c r="A341" s="5">
        <f t="shared" si="201"/>
        <v>332</v>
      </c>
      <c r="B341">
        <v>1194.5087001889679</v>
      </c>
      <c r="C341" s="6" t="str">
        <f t="shared" si="177"/>
        <v>NA</v>
      </c>
      <c r="D341" s="7" t="str">
        <f t="shared" si="193"/>
        <v>NA</v>
      </c>
      <c r="E341" s="8" t="str">
        <f t="shared" si="178"/>
        <v>NA</v>
      </c>
      <c r="F341" s="8" t="str">
        <f t="shared" si="194"/>
        <v>NA</v>
      </c>
      <c r="G341" s="8" t="str">
        <f t="shared" si="179"/>
        <v>NA</v>
      </c>
      <c r="H341" s="8" t="str">
        <f t="shared" si="170"/>
        <v>NA</v>
      </c>
      <c r="I341" s="15" t="str">
        <f t="shared" si="195"/>
        <v>NA</v>
      </c>
      <c r="J341" s="15" t="str">
        <f t="shared" si="171"/>
        <v>NA</v>
      </c>
      <c r="K341" s="19"/>
      <c r="L341" s="8" t="str">
        <f t="shared" si="180"/>
        <v>NA</v>
      </c>
      <c r="M341" s="8" t="str">
        <f t="shared" si="172"/>
        <v>NA</v>
      </c>
      <c r="N341" s="15" t="str">
        <f t="shared" si="196"/>
        <v>NA</v>
      </c>
      <c r="O341" s="14" t="str">
        <f t="shared" si="173"/>
        <v>NA</v>
      </c>
      <c r="P341" s="8" t="str">
        <f t="shared" si="197"/>
        <v>NA</v>
      </c>
      <c r="Q341" s="13">
        <f t="shared" si="202"/>
        <v>331</v>
      </c>
      <c r="R341" s="10">
        <v>1194.5087001889679</v>
      </c>
      <c r="S341" s="12">
        <f t="shared" si="203"/>
        <v>-1.3999999999999986E-2</v>
      </c>
      <c r="T341" s="11">
        <f t="shared" si="198"/>
        <v>24324229.081802949</v>
      </c>
      <c r="U341" s="11">
        <f t="shared" si="174"/>
        <v>35465527.486973248</v>
      </c>
      <c r="V341" s="11">
        <f t="shared" si="199"/>
        <v>1000</v>
      </c>
      <c r="W341" s="11">
        <f t="shared" si="200"/>
        <v>1425667.8108168384</v>
      </c>
      <c r="X341" s="10">
        <f t="shared" si="181"/>
        <v>0.83716426664937882</v>
      </c>
      <c r="Y341" s="10">
        <f t="shared" si="175"/>
        <v>29691.309474232039</v>
      </c>
      <c r="AA341" s="11">
        <f t="shared" si="182"/>
        <v>5000</v>
      </c>
      <c r="AB341" s="11">
        <f t="shared" si="176"/>
        <v>1660000</v>
      </c>
      <c r="AC341" s="24"/>
      <c r="AD341" s="26" t="str">
        <f t="shared" si="183"/>
        <v>NA</v>
      </c>
      <c r="AE341" s="26" t="str">
        <f t="shared" si="184"/>
        <v>NA</v>
      </c>
      <c r="AF341" s="26" t="str">
        <f t="shared" si="185"/>
        <v>NA</v>
      </c>
      <c r="AG341" s="26">
        <f t="shared" si="186"/>
        <v>0</v>
      </c>
      <c r="AH341" s="26">
        <f t="shared" si="187"/>
        <v>0</v>
      </c>
      <c r="AI341" s="26">
        <f t="shared" si="188"/>
        <v>0</v>
      </c>
      <c r="AJ341" s="26">
        <f t="shared" si="189"/>
        <v>0</v>
      </c>
      <c r="AK341" s="26">
        <f t="shared" si="190"/>
        <v>0</v>
      </c>
      <c r="AL341" s="26">
        <f t="shared" si="191"/>
        <v>0</v>
      </c>
      <c r="AM341" s="26">
        <f t="shared" si="192"/>
        <v>0</v>
      </c>
    </row>
    <row r="342" spans="1:39" x14ac:dyDescent="0.3">
      <c r="A342" s="5">
        <f t="shared" si="201"/>
        <v>333</v>
      </c>
      <c r="B342">
        <v>1343.8222877125888</v>
      </c>
      <c r="C342" s="6" t="str">
        <f t="shared" si="177"/>
        <v>NA</v>
      </c>
      <c r="D342" s="7" t="str">
        <f t="shared" si="193"/>
        <v>NA</v>
      </c>
      <c r="E342" s="8" t="str">
        <f t="shared" si="178"/>
        <v>NA</v>
      </c>
      <c r="F342" s="8" t="str">
        <f t="shared" si="194"/>
        <v>NA</v>
      </c>
      <c r="G342" s="8" t="str">
        <f t="shared" si="179"/>
        <v>NA</v>
      </c>
      <c r="H342" s="8" t="str">
        <f t="shared" si="170"/>
        <v>NA</v>
      </c>
      <c r="I342" s="15" t="str">
        <f t="shared" si="195"/>
        <v>NA</v>
      </c>
      <c r="J342" s="15" t="str">
        <f t="shared" si="171"/>
        <v>NA</v>
      </c>
      <c r="K342" s="19"/>
      <c r="L342" s="8" t="str">
        <f t="shared" si="180"/>
        <v>NA</v>
      </c>
      <c r="M342" s="8" t="str">
        <f t="shared" si="172"/>
        <v>NA</v>
      </c>
      <c r="N342" s="15" t="str">
        <f t="shared" si="196"/>
        <v>NA</v>
      </c>
      <c r="O342" s="14" t="str">
        <f t="shared" si="173"/>
        <v>NA</v>
      </c>
      <c r="P342" s="8" t="str">
        <f t="shared" si="197"/>
        <v>NA</v>
      </c>
      <c r="Q342" s="13">
        <f t="shared" si="202"/>
        <v>332</v>
      </c>
      <c r="R342" s="10">
        <v>1343.8222877125888</v>
      </c>
      <c r="S342" s="12">
        <f t="shared" si="203"/>
        <v>0.125</v>
      </c>
      <c r="T342" s="11">
        <f t="shared" si="198"/>
        <v>24633344.445325486</v>
      </c>
      <c r="U342" s="11">
        <f t="shared" si="174"/>
        <v>39899843.422844902</v>
      </c>
      <c r="V342" s="11">
        <f t="shared" si="199"/>
        <v>1000</v>
      </c>
      <c r="W342" s="11">
        <f t="shared" si="200"/>
        <v>1426667.8108168384</v>
      </c>
      <c r="X342" s="10">
        <f t="shared" si="181"/>
        <v>0.74414601479944786</v>
      </c>
      <c r="Y342" s="10">
        <f t="shared" si="175"/>
        <v>29692.053620246839</v>
      </c>
      <c r="AA342" s="11">
        <f t="shared" si="182"/>
        <v>5000</v>
      </c>
      <c r="AB342" s="11">
        <f t="shared" si="176"/>
        <v>1665000</v>
      </c>
      <c r="AC342" s="24"/>
      <c r="AD342" s="26" t="str">
        <f t="shared" si="183"/>
        <v>NA</v>
      </c>
      <c r="AE342" s="26" t="str">
        <f t="shared" si="184"/>
        <v>NA</v>
      </c>
      <c r="AF342" s="26" t="str">
        <f t="shared" si="185"/>
        <v>NA</v>
      </c>
      <c r="AG342" s="26">
        <f t="shared" si="186"/>
        <v>0</v>
      </c>
      <c r="AH342" s="26">
        <f t="shared" si="187"/>
        <v>0</v>
      </c>
      <c r="AI342" s="26">
        <f t="shared" si="188"/>
        <v>0</v>
      </c>
      <c r="AJ342" s="26">
        <f t="shared" si="189"/>
        <v>0</v>
      </c>
      <c r="AK342" s="26">
        <f t="shared" si="190"/>
        <v>0</v>
      </c>
      <c r="AL342" s="26">
        <f t="shared" si="191"/>
        <v>0</v>
      </c>
      <c r="AM342" s="26">
        <f t="shared" si="192"/>
        <v>0</v>
      </c>
    </row>
    <row r="343" spans="1:39" x14ac:dyDescent="0.3">
      <c r="A343" s="5">
        <f t="shared" si="201"/>
        <v>334</v>
      </c>
      <c r="B343">
        <v>1578.9911880622919</v>
      </c>
      <c r="C343" s="6" t="str">
        <f t="shared" si="177"/>
        <v>NA</v>
      </c>
      <c r="D343" s="7" t="str">
        <f t="shared" si="193"/>
        <v>NA</v>
      </c>
      <c r="E343" s="8" t="str">
        <f t="shared" si="178"/>
        <v>NA</v>
      </c>
      <c r="F343" s="8" t="str">
        <f t="shared" si="194"/>
        <v>NA</v>
      </c>
      <c r="G343" s="8" t="str">
        <f t="shared" si="179"/>
        <v>NA</v>
      </c>
      <c r="H343" s="8" t="str">
        <f t="shared" ref="H343:H405" si="204">IF(C343="NA","NA",IF(H342="NA",G343,H342+G343))</f>
        <v>NA</v>
      </c>
      <c r="I343" s="15" t="str">
        <f t="shared" si="195"/>
        <v>NA</v>
      </c>
      <c r="J343" s="15" t="str">
        <f t="shared" ref="J343:J405" si="205">IF(C343="NA","NA",IF(J342="NA",I343,J342+I343))</f>
        <v>NA</v>
      </c>
      <c r="K343" s="19"/>
      <c r="L343" s="8" t="str">
        <f t="shared" si="180"/>
        <v>NA</v>
      </c>
      <c r="M343" s="8" t="str">
        <f t="shared" ref="M343:M405" si="206">IF(C343="NA","NA",IF(M342="NA",L343,M342+L343))</f>
        <v>NA</v>
      </c>
      <c r="N343" s="15" t="str">
        <f t="shared" si="196"/>
        <v>NA</v>
      </c>
      <c r="O343" s="14" t="str">
        <f t="shared" ref="O343:O405" si="207">IF(C343="NA","NA",IF(O342="NA",N343,O342+N343))</f>
        <v>NA</v>
      </c>
      <c r="P343" s="8" t="str">
        <f t="shared" si="197"/>
        <v>NA</v>
      </c>
      <c r="Q343" s="13">
        <f t="shared" si="202"/>
        <v>333</v>
      </c>
      <c r="R343" s="10">
        <v>1578.9911880622919</v>
      </c>
      <c r="S343" s="12">
        <f t="shared" si="203"/>
        <v>0.17500000000000004</v>
      </c>
      <c r="T343" s="11">
        <f t="shared" si="198"/>
        <v>24946323.750892051</v>
      </c>
      <c r="U343" s="11">
        <f t="shared" si="174"/>
        <v>46883491.021842763</v>
      </c>
      <c r="V343" s="11">
        <f t="shared" si="199"/>
        <v>1000</v>
      </c>
      <c r="W343" s="11">
        <f t="shared" si="200"/>
        <v>1427667.8108168384</v>
      </c>
      <c r="X343" s="10">
        <f t="shared" si="181"/>
        <v>0.63331575727612577</v>
      </c>
      <c r="Y343" s="10">
        <f t="shared" si="175"/>
        <v>29692.686936004116</v>
      </c>
      <c r="AA343" s="11">
        <f t="shared" si="182"/>
        <v>5000</v>
      </c>
      <c r="AB343" s="11">
        <f t="shared" si="176"/>
        <v>1670000</v>
      </c>
      <c r="AC343" s="24"/>
      <c r="AD343" s="26" t="str">
        <f t="shared" si="183"/>
        <v>NA</v>
      </c>
      <c r="AE343" s="26" t="str">
        <f t="shared" si="184"/>
        <v>NA</v>
      </c>
      <c r="AF343" s="26" t="str">
        <f t="shared" si="185"/>
        <v>NA</v>
      </c>
      <c r="AG343" s="26">
        <f t="shared" si="186"/>
        <v>0</v>
      </c>
      <c r="AH343" s="26">
        <f t="shared" si="187"/>
        <v>0</v>
      </c>
      <c r="AI343" s="26">
        <f t="shared" si="188"/>
        <v>0</v>
      </c>
      <c r="AJ343" s="26">
        <f t="shared" si="189"/>
        <v>0</v>
      </c>
      <c r="AK343" s="26">
        <f t="shared" si="190"/>
        <v>0</v>
      </c>
      <c r="AL343" s="26">
        <f t="shared" si="191"/>
        <v>0</v>
      </c>
      <c r="AM343" s="26">
        <f t="shared" si="192"/>
        <v>0</v>
      </c>
    </row>
    <row r="344" spans="1:39" x14ac:dyDescent="0.3">
      <c r="A344" s="5">
        <f t="shared" si="201"/>
        <v>335</v>
      </c>
      <c r="B344">
        <v>1542.6743907368591</v>
      </c>
      <c r="C344" s="6" t="str">
        <f t="shared" si="177"/>
        <v>NA</v>
      </c>
      <c r="D344" s="7" t="str">
        <f t="shared" si="193"/>
        <v>NA</v>
      </c>
      <c r="E344" s="8" t="str">
        <f t="shared" si="178"/>
        <v>NA</v>
      </c>
      <c r="F344" s="8" t="str">
        <f t="shared" si="194"/>
        <v>NA</v>
      </c>
      <c r="G344" s="8" t="str">
        <f t="shared" si="179"/>
        <v>NA</v>
      </c>
      <c r="H344" s="8" t="str">
        <f t="shared" si="204"/>
        <v>NA</v>
      </c>
      <c r="I344" s="15" t="str">
        <f t="shared" si="195"/>
        <v>NA</v>
      </c>
      <c r="J344" s="15" t="str">
        <f t="shared" si="205"/>
        <v>NA</v>
      </c>
      <c r="K344" s="19"/>
      <c r="L344" s="8" t="str">
        <f t="shared" si="180"/>
        <v>NA</v>
      </c>
      <c r="M344" s="8" t="str">
        <f t="shared" si="206"/>
        <v>NA</v>
      </c>
      <c r="N344" s="15" t="str">
        <f t="shared" si="196"/>
        <v>NA</v>
      </c>
      <c r="O344" s="14" t="str">
        <f t="shared" si="207"/>
        <v>NA</v>
      </c>
      <c r="P344" s="8" t="str">
        <f t="shared" si="197"/>
        <v>NA</v>
      </c>
      <c r="Q344" s="13">
        <f t="shared" si="202"/>
        <v>334</v>
      </c>
      <c r="R344" s="10">
        <v>1542.6743907368591</v>
      </c>
      <c r="S344" s="12">
        <f t="shared" si="203"/>
        <v>-2.3000000000000083E-2</v>
      </c>
      <c r="T344" s="11">
        <f t="shared" si="198"/>
        <v>25263215.297778208</v>
      </c>
      <c r="U344" s="11">
        <f t="shared" si="174"/>
        <v>45806147.728340372</v>
      </c>
      <c r="V344" s="11">
        <f t="shared" si="199"/>
        <v>1000</v>
      </c>
      <c r="W344" s="11">
        <f t="shared" si="200"/>
        <v>1428667.8108168384</v>
      </c>
      <c r="X344" s="10">
        <f t="shared" si="181"/>
        <v>0.64822493068180742</v>
      </c>
      <c r="Y344" s="10">
        <f t="shared" si="175"/>
        <v>29693.335160934799</v>
      </c>
      <c r="AA344" s="11">
        <f t="shared" si="182"/>
        <v>5000</v>
      </c>
      <c r="AB344" s="11">
        <f t="shared" si="176"/>
        <v>1675000</v>
      </c>
      <c r="AC344" s="24"/>
      <c r="AD344" s="26" t="str">
        <f t="shared" si="183"/>
        <v>NA</v>
      </c>
      <c r="AE344" s="26" t="str">
        <f t="shared" si="184"/>
        <v>NA</v>
      </c>
      <c r="AF344" s="26" t="str">
        <f t="shared" si="185"/>
        <v>NA</v>
      </c>
      <c r="AG344" s="26">
        <f t="shared" si="186"/>
        <v>0</v>
      </c>
      <c r="AH344" s="26">
        <f t="shared" si="187"/>
        <v>0</v>
      </c>
      <c r="AI344" s="26">
        <f t="shared" si="188"/>
        <v>0</v>
      </c>
      <c r="AJ344" s="26">
        <f t="shared" si="189"/>
        <v>0</v>
      </c>
      <c r="AK344" s="26">
        <f t="shared" si="190"/>
        <v>0</v>
      </c>
      <c r="AL344" s="26">
        <f t="shared" si="191"/>
        <v>0</v>
      </c>
      <c r="AM344" s="26">
        <f t="shared" si="192"/>
        <v>0</v>
      </c>
    </row>
    <row r="345" spans="1:39" x14ac:dyDescent="0.3">
      <c r="A345" s="5">
        <f t="shared" si="201"/>
        <v>336</v>
      </c>
      <c r="B345">
        <v>1642.9482261347548</v>
      </c>
      <c r="C345" s="6" t="str">
        <f t="shared" si="177"/>
        <v>NA</v>
      </c>
      <c r="D345" s="7" t="str">
        <f t="shared" si="193"/>
        <v>NA</v>
      </c>
      <c r="E345" s="8" t="str">
        <f t="shared" si="178"/>
        <v>NA</v>
      </c>
      <c r="F345" s="8" t="str">
        <f t="shared" si="194"/>
        <v>NA</v>
      </c>
      <c r="G345" s="8" t="str">
        <f t="shared" si="179"/>
        <v>NA</v>
      </c>
      <c r="H345" s="8" t="str">
        <f t="shared" si="204"/>
        <v>NA</v>
      </c>
      <c r="I345" s="15" t="str">
        <f t="shared" si="195"/>
        <v>NA</v>
      </c>
      <c r="J345" s="15" t="str">
        <f t="shared" si="205"/>
        <v>NA</v>
      </c>
      <c r="K345" s="19"/>
      <c r="L345" s="8" t="str">
        <f t="shared" si="180"/>
        <v>NA</v>
      </c>
      <c r="M345" s="8" t="str">
        <f t="shared" si="206"/>
        <v>NA</v>
      </c>
      <c r="N345" s="15" t="str">
        <f t="shared" si="196"/>
        <v>NA</v>
      </c>
      <c r="O345" s="14" t="str">
        <f t="shared" si="207"/>
        <v>NA</v>
      </c>
      <c r="P345" s="8" t="str">
        <f t="shared" si="197"/>
        <v>NA</v>
      </c>
      <c r="Q345" s="13">
        <f t="shared" si="202"/>
        <v>335</v>
      </c>
      <c r="R345" s="10">
        <v>1642.9482261347548</v>
      </c>
      <c r="S345" s="12">
        <f t="shared" si="203"/>
        <v>6.4999999999999919E-2</v>
      </c>
      <c r="T345" s="11">
        <f t="shared" si="198"/>
        <v>25584067.989000428</v>
      </c>
      <c r="U345" s="11">
        <f t="shared" si="174"/>
        <v>48784612.330682494</v>
      </c>
      <c r="V345" s="11">
        <f t="shared" si="199"/>
        <v>1000</v>
      </c>
      <c r="W345" s="11">
        <f t="shared" si="200"/>
        <v>1429667.8108168384</v>
      </c>
      <c r="X345" s="10">
        <f t="shared" si="181"/>
        <v>0.6086619067434812</v>
      </c>
      <c r="Y345" s="10">
        <f t="shared" si="175"/>
        <v>29693.943822841542</v>
      </c>
      <c r="AA345" s="11">
        <f t="shared" si="182"/>
        <v>5000</v>
      </c>
      <c r="AB345" s="11">
        <f t="shared" si="176"/>
        <v>1680000</v>
      </c>
      <c r="AC345" s="24"/>
      <c r="AD345" s="26" t="str">
        <f t="shared" si="183"/>
        <v>NA</v>
      </c>
      <c r="AE345" s="26" t="str">
        <f t="shared" si="184"/>
        <v>NA</v>
      </c>
      <c r="AF345" s="26" t="str">
        <f t="shared" si="185"/>
        <v>NA</v>
      </c>
      <c r="AG345" s="26">
        <f t="shared" si="186"/>
        <v>0</v>
      </c>
      <c r="AH345" s="26">
        <f t="shared" si="187"/>
        <v>0</v>
      </c>
      <c r="AI345" s="26">
        <f t="shared" si="188"/>
        <v>0</v>
      </c>
      <c r="AJ345" s="26">
        <f t="shared" si="189"/>
        <v>0</v>
      </c>
      <c r="AK345" s="26">
        <f t="shared" si="190"/>
        <v>0</v>
      </c>
      <c r="AL345" s="26">
        <f t="shared" si="191"/>
        <v>0</v>
      </c>
      <c r="AM345" s="26">
        <f t="shared" si="192"/>
        <v>0</v>
      </c>
    </row>
    <row r="346" spans="1:39" x14ac:dyDescent="0.3">
      <c r="A346" s="5">
        <f t="shared" si="201"/>
        <v>337</v>
      </c>
      <c r="B346">
        <v>1429.3649567372368</v>
      </c>
      <c r="C346" s="6" t="str">
        <f t="shared" si="177"/>
        <v>NA</v>
      </c>
      <c r="D346" s="7" t="str">
        <f t="shared" si="193"/>
        <v>NA</v>
      </c>
      <c r="E346" s="8" t="str">
        <f t="shared" si="178"/>
        <v>NA</v>
      </c>
      <c r="F346" s="8" t="str">
        <f t="shared" si="194"/>
        <v>NA</v>
      </c>
      <c r="G346" s="8" t="str">
        <f t="shared" si="179"/>
        <v>NA</v>
      </c>
      <c r="H346" s="8" t="str">
        <f t="shared" si="204"/>
        <v>NA</v>
      </c>
      <c r="I346" s="15" t="str">
        <f t="shared" si="195"/>
        <v>NA</v>
      </c>
      <c r="J346" s="15" t="str">
        <f t="shared" si="205"/>
        <v>NA</v>
      </c>
      <c r="K346" s="19"/>
      <c r="L346" s="8" t="str">
        <f t="shared" si="180"/>
        <v>NA</v>
      </c>
      <c r="M346" s="8" t="str">
        <f t="shared" si="206"/>
        <v>NA</v>
      </c>
      <c r="N346" s="15" t="str">
        <f t="shared" si="196"/>
        <v>NA</v>
      </c>
      <c r="O346" s="14" t="str">
        <f t="shared" si="207"/>
        <v>NA</v>
      </c>
      <c r="P346" s="8" t="str">
        <f t="shared" si="197"/>
        <v>NA</v>
      </c>
      <c r="Q346" s="13">
        <f t="shared" si="202"/>
        <v>336</v>
      </c>
      <c r="R346" s="10">
        <v>1429.3649567372368</v>
      </c>
      <c r="S346" s="12">
        <f t="shared" si="203"/>
        <v>-0.12999999999999995</v>
      </c>
      <c r="T346" s="11">
        <f t="shared" si="198"/>
        <v>25908931.338862941</v>
      </c>
      <c r="U346" s="11">
        <f t="shared" si="174"/>
        <v>42443482.727693774</v>
      </c>
      <c r="V346" s="11">
        <f t="shared" si="199"/>
        <v>1000</v>
      </c>
      <c r="W346" s="11">
        <f t="shared" si="200"/>
        <v>1430667.8108168384</v>
      </c>
      <c r="X346" s="10">
        <f t="shared" si="181"/>
        <v>0.69961138706147263</v>
      </c>
      <c r="Y346" s="10">
        <f t="shared" si="175"/>
        <v>29694.643434228605</v>
      </c>
      <c r="AA346" s="11">
        <f t="shared" si="182"/>
        <v>5000</v>
      </c>
      <c r="AB346" s="11">
        <f t="shared" si="176"/>
        <v>1685000</v>
      </c>
      <c r="AC346" s="24"/>
      <c r="AD346" s="26" t="str">
        <f t="shared" si="183"/>
        <v>NA</v>
      </c>
      <c r="AE346" s="26" t="str">
        <f t="shared" si="184"/>
        <v>NA</v>
      </c>
      <c r="AF346" s="26" t="str">
        <f t="shared" si="185"/>
        <v>NA</v>
      </c>
      <c r="AG346" s="26">
        <f t="shared" si="186"/>
        <v>0</v>
      </c>
      <c r="AH346" s="26">
        <f t="shared" si="187"/>
        <v>0</v>
      </c>
      <c r="AI346" s="26">
        <f t="shared" si="188"/>
        <v>0</v>
      </c>
      <c r="AJ346" s="26">
        <f t="shared" si="189"/>
        <v>0</v>
      </c>
      <c r="AK346" s="26">
        <f t="shared" si="190"/>
        <v>0</v>
      </c>
      <c r="AL346" s="26">
        <f t="shared" si="191"/>
        <v>0</v>
      </c>
      <c r="AM346" s="26">
        <f t="shared" si="192"/>
        <v>0</v>
      </c>
    </row>
    <row r="347" spans="1:39" x14ac:dyDescent="0.3">
      <c r="A347" s="5">
        <f t="shared" si="201"/>
        <v>338</v>
      </c>
      <c r="B347">
        <v>1453.6641610017696</v>
      </c>
      <c r="C347" s="6" t="str">
        <f t="shared" si="177"/>
        <v>NA</v>
      </c>
      <c r="D347" s="7" t="str">
        <f t="shared" si="193"/>
        <v>NA</v>
      </c>
      <c r="E347" s="8" t="str">
        <f t="shared" si="178"/>
        <v>NA</v>
      </c>
      <c r="F347" s="8" t="str">
        <f t="shared" si="194"/>
        <v>NA</v>
      </c>
      <c r="G347" s="8" t="str">
        <f t="shared" si="179"/>
        <v>NA</v>
      </c>
      <c r="H347" s="8" t="str">
        <f t="shared" si="204"/>
        <v>NA</v>
      </c>
      <c r="I347" s="15" t="str">
        <f t="shared" si="195"/>
        <v>NA</v>
      </c>
      <c r="J347" s="15" t="str">
        <f t="shared" si="205"/>
        <v>NA</v>
      </c>
      <c r="K347" s="19"/>
      <c r="L347" s="8" t="str">
        <f t="shared" si="180"/>
        <v>NA</v>
      </c>
      <c r="M347" s="8" t="str">
        <f t="shared" si="206"/>
        <v>NA</v>
      </c>
      <c r="N347" s="15" t="str">
        <f t="shared" si="196"/>
        <v>NA</v>
      </c>
      <c r="O347" s="14" t="str">
        <f t="shared" si="207"/>
        <v>NA</v>
      </c>
      <c r="P347" s="8" t="str">
        <f t="shared" si="197"/>
        <v>NA</v>
      </c>
      <c r="Q347" s="13">
        <f t="shared" si="202"/>
        <v>337</v>
      </c>
      <c r="R347" s="10">
        <v>1453.6641610017696</v>
      </c>
      <c r="S347" s="12">
        <f t="shared" si="203"/>
        <v>1.6999999999999856E-2</v>
      </c>
      <c r="T347" s="11">
        <f t="shared" si="198"/>
        <v>26237855.480598725</v>
      </c>
      <c r="U347" s="11">
        <f t="shared" si="174"/>
        <v>43166038.934064567</v>
      </c>
      <c r="V347" s="11">
        <f t="shared" si="199"/>
        <v>1000</v>
      </c>
      <c r="W347" s="11">
        <f t="shared" si="200"/>
        <v>1431667.8108168384</v>
      </c>
      <c r="X347" s="10">
        <f t="shared" si="181"/>
        <v>0.68791680143704304</v>
      </c>
      <c r="Y347" s="10">
        <f t="shared" si="175"/>
        <v>29695.331351030043</v>
      </c>
      <c r="AA347" s="11">
        <f t="shared" si="182"/>
        <v>5000</v>
      </c>
      <c r="AB347" s="11">
        <f t="shared" si="176"/>
        <v>1690000</v>
      </c>
      <c r="AC347" s="24"/>
      <c r="AD347" s="26" t="str">
        <f t="shared" si="183"/>
        <v>NA</v>
      </c>
      <c r="AE347" s="26" t="str">
        <f t="shared" si="184"/>
        <v>NA</v>
      </c>
      <c r="AF347" s="26" t="str">
        <f t="shared" si="185"/>
        <v>NA</v>
      </c>
      <c r="AG347" s="26">
        <f t="shared" si="186"/>
        <v>0</v>
      </c>
      <c r="AH347" s="26">
        <f t="shared" si="187"/>
        <v>0</v>
      </c>
      <c r="AI347" s="26">
        <f t="shared" si="188"/>
        <v>0</v>
      </c>
      <c r="AJ347" s="26">
        <f t="shared" si="189"/>
        <v>0</v>
      </c>
      <c r="AK347" s="26">
        <f t="shared" si="190"/>
        <v>0</v>
      </c>
      <c r="AL347" s="26">
        <f t="shared" si="191"/>
        <v>0</v>
      </c>
      <c r="AM347" s="26">
        <f t="shared" si="192"/>
        <v>0</v>
      </c>
    </row>
    <row r="348" spans="1:39" x14ac:dyDescent="0.3">
      <c r="A348" s="5">
        <f t="shared" si="201"/>
        <v>339</v>
      </c>
      <c r="B348">
        <v>1317.0197298676032</v>
      </c>
      <c r="C348" s="6" t="str">
        <f t="shared" si="177"/>
        <v>NA</v>
      </c>
      <c r="D348" s="7" t="str">
        <f t="shared" si="193"/>
        <v>NA</v>
      </c>
      <c r="E348" s="8" t="str">
        <f t="shared" si="178"/>
        <v>NA</v>
      </c>
      <c r="F348" s="8" t="str">
        <f t="shared" si="194"/>
        <v>NA</v>
      </c>
      <c r="G348" s="8" t="str">
        <f t="shared" si="179"/>
        <v>NA</v>
      </c>
      <c r="H348" s="8" t="str">
        <f t="shared" si="204"/>
        <v>NA</v>
      </c>
      <c r="I348" s="15" t="str">
        <f t="shared" si="195"/>
        <v>NA</v>
      </c>
      <c r="J348" s="15" t="str">
        <f t="shared" si="205"/>
        <v>NA</v>
      </c>
      <c r="K348" s="19"/>
      <c r="L348" s="8" t="str">
        <f t="shared" si="180"/>
        <v>NA</v>
      </c>
      <c r="M348" s="8" t="str">
        <f t="shared" si="206"/>
        <v>NA</v>
      </c>
      <c r="N348" s="15" t="str">
        <f t="shared" si="196"/>
        <v>NA</v>
      </c>
      <c r="O348" s="14" t="str">
        <f t="shared" si="207"/>
        <v>NA</v>
      </c>
      <c r="P348" s="8" t="str">
        <f t="shared" si="197"/>
        <v>NA</v>
      </c>
      <c r="Q348" s="13">
        <f t="shared" si="202"/>
        <v>338</v>
      </c>
      <c r="R348" s="10">
        <v>1317.0197298676032</v>
      </c>
      <c r="S348" s="12">
        <f t="shared" si="203"/>
        <v>-9.3999999999999986E-2</v>
      </c>
      <c r="T348" s="11">
        <f t="shared" si="198"/>
        <v>26570891.17410621</v>
      </c>
      <c r="U348" s="11">
        <f t="shared" si="174"/>
        <v>39109337.274262495</v>
      </c>
      <c r="V348" s="11">
        <f t="shared" si="199"/>
        <v>1000</v>
      </c>
      <c r="W348" s="11">
        <f t="shared" si="200"/>
        <v>1432667.8108168384</v>
      </c>
      <c r="X348" s="10">
        <f t="shared" si="181"/>
        <v>0.7592900678113057</v>
      </c>
      <c r="Y348" s="10">
        <f t="shared" si="175"/>
        <v>29696.090641097853</v>
      </c>
      <c r="AA348" s="11">
        <f t="shared" si="182"/>
        <v>5000</v>
      </c>
      <c r="AB348" s="11">
        <f t="shared" si="176"/>
        <v>1695000</v>
      </c>
      <c r="AC348" s="24"/>
      <c r="AD348" s="26" t="str">
        <f t="shared" si="183"/>
        <v>NA</v>
      </c>
      <c r="AE348" s="26" t="str">
        <f t="shared" si="184"/>
        <v>NA</v>
      </c>
      <c r="AF348" s="26" t="str">
        <f t="shared" si="185"/>
        <v>NA</v>
      </c>
      <c r="AG348" s="26">
        <f t="shared" si="186"/>
        <v>0</v>
      </c>
      <c r="AH348" s="26">
        <f t="shared" si="187"/>
        <v>0</v>
      </c>
      <c r="AI348" s="26">
        <f t="shared" si="188"/>
        <v>0</v>
      </c>
      <c r="AJ348" s="26">
        <f t="shared" si="189"/>
        <v>0</v>
      </c>
      <c r="AK348" s="26">
        <f t="shared" si="190"/>
        <v>0</v>
      </c>
      <c r="AL348" s="26">
        <f t="shared" si="191"/>
        <v>0</v>
      </c>
      <c r="AM348" s="26">
        <f t="shared" si="192"/>
        <v>0</v>
      </c>
    </row>
    <row r="349" spans="1:39" x14ac:dyDescent="0.3">
      <c r="A349" s="5">
        <f t="shared" si="201"/>
        <v>340</v>
      </c>
      <c r="B349">
        <v>1436.8685252855551</v>
      </c>
      <c r="C349" s="6" t="str">
        <f t="shared" si="177"/>
        <v>NA</v>
      </c>
      <c r="D349" s="7" t="str">
        <f t="shared" si="193"/>
        <v>NA</v>
      </c>
      <c r="E349" s="8" t="str">
        <f t="shared" si="178"/>
        <v>NA</v>
      </c>
      <c r="F349" s="8" t="str">
        <f t="shared" si="194"/>
        <v>NA</v>
      </c>
      <c r="G349" s="8" t="str">
        <f t="shared" si="179"/>
        <v>NA</v>
      </c>
      <c r="H349" s="8" t="str">
        <f t="shared" si="204"/>
        <v>NA</v>
      </c>
      <c r="I349" s="15" t="str">
        <f t="shared" si="195"/>
        <v>NA</v>
      </c>
      <c r="J349" s="15" t="str">
        <f t="shared" si="205"/>
        <v>NA</v>
      </c>
      <c r="K349" s="19"/>
      <c r="L349" s="8" t="str">
        <f t="shared" si="180"/>
        <v>NA</v>
      </c>
      <c r="M349" s="8" t="str">
        <f t="shared" si="206"/>
        <v>NA</v>
      </c>
      <c r="N349" s="15" t="str">
        <f t="shared" si="196"/>
        <v>NA</v>
      </c>
      <c r="O349" s="14" t="str">
        <f t="shared" si="207"/>
        <v>NA</v>
      </c>
      <c r="P349" s="8" t="str">
        <f t="shared" si="197"/>
        <v>NA</v>
      </c>
      <c r="Q349" s="13">
        <f t="shared" si="202"/>
        <v>339</v>
      </c>
      <c r="R349" s="10">
        <v>1436.8685252855551</v>
      </c>
      <c r="S349" s="12">
        <f t="shared" si="203"/>
        <v>9.0999999999999928E-2</v>
      </c>
      <c r="T349" s="11">
        <f t="shared" si="198"/>
        <v>26908089.813782532</v>
      </c>
      <c r="U349" s="11">
        <f t="shared" si="174"/>
        <v>42669377.966220379</v>
      </c>
      <c r="V349" s="11">
        <f t="shared" si="199"/>
        <v>1000</v>
      </c>
      <c r="W349" s="11">
        <f t="shared" si="200"/>
        <v>1433667.8108168384</v>
      </c>
      <c r="X349" s="10">
        <f t="shared" si="181"/>
        <v>0.69595789900211347</v>
      </c>
      <c r="Y349" s="10">
        <f t="shared" si="175"/>
        <v>29696.786598996856</v>
      </c>
      <c r="AA349" s="11">
        <f t="shared" si="182"/>
        <v>5000</v>
      </c>
      <c r="AB349" s="11">
        <f t="shared" si="176"/>
        <v>1700000</v>
      </c>
      <c r="AC349" s="24"/>
      <c r="AD349" s="26" t="str">
        <f t="shared" si="183"/>
        <v>NA</v>
      </c>
      <c r="AE349" s="26" t="str">
        <f t="shared" si="184"/>
        <v>NA</v>
      </c>
      <c r="AF349" s="26" t="str">
        <f t="shared" si="185"/>
        <v>NA</v>
      </c>
      <c r="AG349" s="26">
        <f t="shared" si="186"/>
        <v>0</v>
      </c>
      <c r="AH349" s="26">
        <f t="shared" si="187"/>
        <v>0</v>
      </c>
      <c r="AI349" s="26">
        <f t="shared" si="188"/>
        <v>0</v>
      </c>
      <c r="AJ349" s="26">
        <f t="shared" si="189"/>
        <v>0</v>
      </c>
      <c r="AK349" s="26">
        <f t="shared" si="190"/>
        <v>0</v>
      </c>
      <c r="AL349" s="26">
        <f t="shared" si="191"/>
        <v>0</v>
      </c>
      <c r="AM349" s="26">
        <f t="shared" si="192"/>
        <v>0</v>
      </c>
    </row>
    <row r="350" spans="1:39" x14ac:dyDescent="0.3">
      <c r="A350" s="5">
        <f t="shared" si="201"/>
        <v>341</v>
      </c>
      <c r="B350">
        <v>1354.9670193442782</v>
      </c>
      <c r="C350" s="6" t="str">
        <f t="shared" si="177"/>
        <v>NA</v>
      </c>
      <c r="D350" s="7" t="str">
        <f t="shared" si="193"/>
        <v>NA</v>
      </c>
      <c r="E350" s="8" t="str">
        <f t="shared" si="178"/>
        <v>NA</v>
      </c>
      <c r="F350" s="8" t="str">
        <f t="shared" si="194"/>
        <v>NA</v>
      </c>
      <c r="G350" s="8" t="str">
        <f t="shared" si="179"/>
        <v>NA</v>
      </c>
      <c r="H350" s="8" t="str">
        <f t="shared" si="204"/>
        <v>NA</v>
      </c>
      <c r="I350" s="15" t="str">
        <f t="shared" si="195"/>
        <v>NA</v>
      </c>
      <c r="J350" s="15" t="str">
        <f t="shared" si="205"/>
        <v>NA</v>
      </c>
      <c r="K350" s="19"/>
      <c r="L350" s="8" t="str">
        <f t="shared" si="180"/>
        <v>NA</v>
      </c>
      <c r="M350" s="8" t="str">
        <f t="shared" si="206"/>
        <v>NA</v>
      </c>
      <c r="N350" s="15" t="str">
        <f t="shared" si="196"/>
        <v>NA</v>
      </c>
      <c r="O350" s="14" t="str">
        <f t="shared" si="207"/>
        <v>NA</v>
      </c>
      <c r="P350" s="8" t="str">
        <f t="shared" si="197"/>
        <v>NA</v>
      </c>
      <c r="Q350" s="13">
        <f t="shared" si="202"/>
        <v>340</v>
      </c>
      <c r="R350" s="10">
        <v>1354.9670193442782</v>
      </c>
      <c r="S350" s="12">
        <f t="shared" si="203"/>
        <v>-5.700000000000012E-2</v>
      </c>
      <c r="T350" s="11">
        <f t="shared" si="198"/>
        <v>27249503.436454818</v>
      </c>
      <c r="U350" s="11">
        <f t="shared" si="174"/>
        <v>40238166.422145814</v>
      </c>
      <c r="V350" s="11">
        <f t="shared" si="199"/>
        <v>1000</v>
      </c>
      <c r="W350" s="11">
        <f t="shared" si="200"/>
        <v>1434667.8108168384</v>
      </c>
      <c r="X350" s="10">
        <f t="shared" si="181"/>
        <v>0.7380253435865467</v>
      </c>
      <c r="Y350" s="10">
        <f t="shared" si="175"/>
        <v>29697.524624340444</v>
      </c>
      <c r="AA350" s="11">
        <f t="shared" si="182"/>
        <v>5000</v>
      </c>
      <c r="AB350" s="11">
        <f t="shared" si="176"/>
        <v>1705000</v>
      </c>
      <c r="AC350" s="24"/>
      <c r="AD350" s="26" t="str">
        <f t="shared" si="183"/>
        <v>NA</v>
      </c>
      <c r="AE350" s="26" t="str">
        <f t="shared" si="184"/>
        <v>NA</v>
      </c>
      <c r="AF350" s="26" t="str">
        <f t="shared" si="185"/>
        <v>NA</v>
      </c>
      <c r="AG350" s="26">
        <f t="shared" si="186"/>
        <v>0</v>
      </c>
      <c r="AH350" s="26">
        <f t="shared" si="187"/>
        <v>0</v>
      </c>
      <c r="AI350" s="26">
        <f t="shared" si="188"/>
        <v>0</v>
      </c>
      <c r="AJ350" s="26">
        <f t="shared" si="189"/>
        <v>0</v>
      </c>
      <c r="AK350" s="26">
        <f t="shared" si="190"/>
        <v>0</v>
      </c>
      <c r="AL350" s="26">
        <f t="shared" si="191"/>
        <v>0</v>
      </c>
      <c r="AM350" s="26">
        <f t="shared" si="192"/>
        <v>0</v>
      </c>
    </row>
    <row r="351" spans="1:39" x14ac:dyDescent="0.3">
      <c r="A351" s="5">
        <f t="shared" si="201"/>
        <v>342</v>
      </c>
      <c r="B351">
        <v>1124.622626055751</v>
      </c>
      <c r="C351" s="6" t="str">
        <f t="shared" si="177"/>
        <v>NA</v>
      </c>
      <c r="D351" s="7" t="str">
        <f t="shared" si="193"/>
        <v>NA</v>
      </c>
      <c r="E351" s="8" t="str">
        <f t="shared" si="178"/>
        <v>NA</v>
      </c>
      <c r="F351" s="8" t="str">
        <f t="shared" si="194"/>
        <v>NA</v>
      </c>
      <c r="G351" s="8" t="str">
        <f t="shared" si="179"/>
        <v>NA</v>
      </c>
      <c r="H351" s="8" t="str">
        <f t="shared" si="204"/>
        <v>NA</v>
      </c>
      <c r="I351" s="15" t="str">
        <f t="shared" si="195"/>
        <v>NA</v>
      </c>
      <c r="J351" s="15" t="str">
        <f t="shared" si="205"/>
        <v>NA</v>
      </c>
      <c r="K351" s="19"/>
      <c r="L351" s="8" t="str">
        <f t="shared" si="180"/>
        <v>NA</v>
      </c>
      <c r="M351" s="8" t="str">
        <f t="shared" si="206"/>
        <v>NA</v>
      </c>
      <c r="N351" s="15" t="str">
        <f t="shared" si="196"/>
        <v>NA</v>
      </c>
      <c r="O351" s="14" t="str">
        <f t="shared" si="207"/>
        <v>NA</v>
      </c>
      <c r="P351" s="8" t="str">
        <f t="shared" si="197"/>
        <v>NA</v>
      </c>
      <c r="Q351" s="13">
        <f t="shared" si="202"/>
        <v>341</v>
      </c>
      <c r="R351" s="10">
        <v>1124.622626055751</v>
      </c>
      <c r="S351" s="12">
        <f t="shared" si="203"/>
        <v>-0.16999999999999998</v>
      </c>
      <c r="T351" s="11">
        <f t="shared" si="198"/>
        <v>27595184.729410496</v>
      </c>
      <c r="U351" s="11">
        <f t="shared" si="174"/>
        <v>33398508.130381029</v>
      </c>
      <c r="V351" s="11">
        <f t="shared" si="199"/>
        <v>1000</v>
      </c>
      <c r="W351" s="11">
        <f t="shared" si="200"/>
        <v>1435667.8108168384</v>
      </c>
      <c r="X351" s="10">
        <f t="shared" si="181"/>
        <v>0.8891871609476466</v>
      </c>
      <c r="Y351" s="10">
        <f t="shared" si="175"/>
        <v>29698.413811501392</v>
      </c>
      <c r="AA351" s="11">
        <f t="shared" si="182"/>
        <v>5000</v>
      </c>
      <c r="AB351" s="11">
        <f t="shared" si="176"/>
        <v>1710000</v>
      </c>
      <c r="AC351" s="24"/>
      <c r="AD351" s="26" t="str">
        <f t="shared" si="183"/>
        <v>NA</v>
      </c>
      <c r="AE351" s="26" t="str">
        <f t="shared" si="184"/>
        <v>NA</v>
      </c>
      <c r="AF351" s="26" t="str">
        <f t="shared" si="185"/>
        <v>NA</v>
      </c>
      <c r="AG351" s="26">
        <f t="shared" si="186"/>
        <v>0</v>
      </c>
      <c r="AH351" s="26">
        <f t="shared" si="187"/>
        <v>0</v>
      </c>
      <c r="AI351" s="26">
        <f t="shared" si="188"/>
        <v>0</v>
      </c>
      <c r="AJ351" s="26">
        <f t="shared" si="189"/>
        <v>0</v>
      </c>
      <c r="AK351" s="26">
        <f t="shared" si="190"/>
        <v>0</v>
      </c>
      <c r="AL351" s="26">
        <f t="shared" si="191"/>
        <v>0</v>
      </c>
      <c r="AM351" s="26">
        <f t="shared" si="192"/>
        <v>0</v>
      </c>
    </row>
    <row r="352" spans="1:39" x14ac:dyDescent="0.3">
      <c r="A352" s="5">
        <f t="shared" si="201"/>
        <v>343</v>
      </c>
      <c r="B352">
        <v>1205.5954551317652</v>
      </c>
      <c r="C352" s="6" t="str">
        <f t="shared" si="177"/>
        <v>NA</v>
      </c>
      <c r="D352" s="7" t="str">
        <f t="shared" si="193"/>
        <v>NA</v>
      </c>
      <c r="E352" s="8" t="str">
        <f t="shared" si="178"/>
        <v>NA</v>
      </c>
      <c r="F352" s="8" t="str">
        <f t="shared" si="194"/>
        <v>NA</v>
      </c>
      <c r="G352" s="8" t="str">
        <f t="shared" si="179"/>
        <v>NA</v>
      </c>
      <c r="H352" s="8" t="str">
        <f t="shared" si="204"/>
        <v>NA</v>
      </c>
      <c r="I352" s="15" t="str">
        <f t="shared" si="195"/>
        <v>NA</v>
      </c>
      <c r="J352" s="15" t="str">
        <f t="shared" si="205"/>
        <v>NA</v>
      </c>
      <c r="K352" s="19"/>
      <c r="L352" s="8" t="str">
        <f t="shared" si="180"/>
        <v>NA</v>
      </c>
      <c r="M352" s="8" t="str">
        <f t="shared" si="206"/>
        <v>NA</v>
      </c>
      <c r="N352" s="15" t="str">
        <f t="shared" si="196"/>
        <v>NA</v>
      </c>
      <c r="O352" s="14" t="str">
        <f t="shared" si="207"/>
        <v>NA</v>
      </c>
      <c r="P352" s="8" t="str">
        <f t="shared" si="197"/>
        <v>NA</v>
      </c>
      <c r="Q352" s="13">
        <f t="shared" si="202"/>
        <v>342</v>
      </c>
      <c r="R352" s="10">
        <v>1205.5954551317652</v>
      </c>
      <c r="S352" s="12">
        <f t="shared" si="203"/>
        <v>7.2000000000000161E-2</v>
      </c>
      <c r="T352" s="11">
        <f t="shared" si="198"/>
        <v>27945187.038528129</v>
      </c>
      <c r="U352" s="11">
        <f t="shared" si="174"/>
        <v>35804272.715768464</v>
      </c>
      <c r="V352" s="11">
        <f t="shared" si="199"/>
        <v>1000</v>
      </c>
      <c r="W352" s="11">
        <f t="shared" si="200"/>
        <v>1436667.8108168384</v>
      </c>
      <c r="X352" s="10">
        <f t="shared" si="181"/>
        <v>0.82946563521235672</v>
      </c>
      <c r="Y352" s="10">
        <f t="shared" si="175"/>
        <v>29699.243277136604</v>
      </c>
      <c r="AA352" s="11">
        <f t="shared" si="182"/>
        <v>5000</v>
      </c>
      <c r="AB352" s="11">
        <f t="shared" si="176"/>
        <v>1715000</v>
      </c>
      <c r="AC352" s="24"/>
      <c r="AD352" s="26" t="str">
        <f t="shared" si="183"/>
        <v>NA</v>
      </c>
      <c r="AE352" s="26" t="str">
        <f t="shared" si="184"/>
        <v>NA</v>
      </c>
      <c r="AF352" s="26" t="str">
        <f t="shared" si="185"/>
        <v>NA</v>
      </c>
      <c r="AG352" s="26">
        <f t="shared" si="186"/>
        <v>0</v>
      </c>
      <c r="AH352" s="26">
        <f t="shared" si="187"/>
        <v>0</v>
      </c>
      <c r="AI352" s="26">
        <f t="shared" si="188"/>
        <v>0</v>
      </c>
      <c r="AJ352" s="26">
        <f t="shared" si="189"/>
        <v>0</v>
      </c>
      <c r="AK352" s="26">
        <f t="shared" si="190"/>
        <v>0</v>
      </c>
      <c r="AL352" s="26">
        <f t="shared" si="191"/>
        <v>0</v>
      </c>
      <c r="AM352" s="26">
        <f t="shared" si="192"/>
        <v>0</v>
      </c>
    </row>
    <row r="353" spans="1:39" x14ac:dyDescent="0.3">
      <c r="A353" s="5">
        <f t="shared" si="201"/>
        <v>344</v>
      </c>
      <c r="B353">
        <v>1212.8290278625559</v>
      </c>
      <c r="C353" s="6" t="str">
        <f t="shared" si="177"/>
        <v>NA</v>
      </c>
      <c r="D353" s="7" t="str">
        <f t="shared" si="193"/>
        <v>NA</v>
      </c>
      <c r="E353" s="8" t="str">
        <f t="shared" si="178"/>
        <v>NA</v>
      </c>
      <c r="F353" s="8" t="str">
        <f t="shared" si="194"/>
        <v>NA</v>
      </c>
      <c r="G353" s="8" t="str">
        <f t="shared" si="179"/>
        <v>NA</v>
      </c>
      <c r="H353" s="8" t="str">
        <f t="shared" si="204"/>
        <v>NA</v>
      </c>
      <c r="I353" s="15" t="str">
        <f t="shared" si="195"/>
        <v>NA</v>
      </c>
      <c r="J353" s="15" t="str">
        <f t="shared" si="205"/>
        <v>NA</v>
      </c>
      <c r="K353" s="19"/>
      <c r="L353" s="8" t="str">
        <f t="shared" si="180"/>
        <v>NA</v>
      </c>
      <c r="M353" s="8" t="str">
        <f t="shared" si="206"/>
        <v>NA</v>
      </c>
      <c r="N353" s="15" t="str">
        <f t="shared" si="196"/>
        <v>NA</v>
      </c>
      <c r="O353" s="14" t="str">
        <f t="shared" si="207"/>
        <v>NA</v>
      </c>
      <c r="P353" s="8" t="str">
        <f t="shared" si="197"/>
        <v>NA</v>
      </c>
      <c r="Q353" s="13">
        <f t="shared" si="202"/>
        <v>343</v>
      </c>
      <c r="R353" s="10">
        <v>1212.8290278625559</v>
      </c>
      <c r="S353" s="12">
        <f t="shared" si="203"/>
        <v>6.0000000000000765E-3</v>
      </c>
      <c r="T353" s="11">
        <f t="shared" si="198"/>
        <v>28299564.376509726</v>
      </c>
      <c r="U353" s="11">
        <f t="shared" si="174"/>
        <v>36020104.352063075</v>
      </c>
      <c r="V353" s="11">
        <f t="shared" si="199"/>
        <v>1000</v>
      </c>
      <c r="W353" s="11">
        <f t="shared" si="200"/>
        <v>1437667.8108168384</v>
      </c>
      <c r="X353" s="10">
        <f t="shared" si="181"/>
        <v>0.82451852406794901</v>
      </c>
      <c r="Y353" s="10">
        <f t="shared" si="175"/>
        <v>29700.067795660671</v>
      </c>
      <c r="AA353" s="11">
        <f t="shared" si="182"/>
        <v>5000</v>
      </c>
      <c r="AB353" s="11">
        <f t="shared" si="176"/>
        <v>1720000</v>
      </c>
      <c r="AC353" s="24"/>
      <c r="AD353" s="26" t="str">
        <f t="shared" si="183"/>
        <v>NA</v>
      </c>
      <c r="AE353" s="26" t="str">
        <f t="shared" si="184"/>
        <v>NA</v>
      </c>
      <c r="AF353" s="26" t="str">
        <f t="shared" si="185"/>
        <v>NA</v>
      </c>
      <c r="AG353" s="26">
        <f t="shared" si="186"/>
        <v>0</v>
      </c>
      <c r="AH353" s="26">
        <f t="shared" si="187"/>
        <v>0</v>
      </c>
      <c r="AI353" s="26">
        <f t="shared" si="188"/>
        <v>0</v>
      </c>
      <c r="AJ353" s="26">
        <f t="shared" si="189"/>
        <v>0</v>
      </c>
      <c r="AK353" s="26">
        <f t="shared" si="190"/>
        <v>0</v>
      </c>
      <c r="AL353" s="26">
        <f t="shared" si="191"/>
        <v>0</v>
      </c>
      <c r="AM353" s="26">
        <f t="shared" si="192"/>
        <v>0</v>
      </c>
    </row>
    <row r="354" spans="1:39" x14ac:dyDescent="0.3">
      <c r="A354" s="5">
        <f t="shared" si="201"/>
        <v>345</v>
      </c>
      <c r="B354">
        <v>1090.3332960484379</v>
      </c>
      <c r="C354" s="6" t="str">
        <f t="shared" si="177"/>
        <v>NA</v>
      </c>
      <c r="D354" s="7" t="str">
        <f t="shared" si="193"/>
        <v>NA</v>
      </c>
      <c r="E354" s="8" t="str">
        <f t="shared" si="178"/>
        <v>NA</v>
      </c>
      <c r="F354" s="8" t="str">
        <f t="shared" si="194"/>
        <v>NA</v>
      </c>
      <c r="G354" s="8" t="str">
        <f t="shared" si="179"/>
        <v>NA</v>
      </c>
      <c r="H354" s="8" t="str">
        <f t="shared" si="204"/>
        <v>NA</v>
      </c>
      <c r="I354" s="15" t="str">
        <f t="shared" si="195"/>
        <v>NA</v>
      </c>
      <c r="J354" s="15" t="str">
        <f t="shared" si="205"/>
        <v>NA</v>
      </c>
      <c r="K354" s="19"/>
      <c r="L354" s="8" t="str">
        <f t="shared" si="180"/>
        <v>NA</v>
      </c>
      <c r="M354" s="8" t="str">
        <f t="shared" si="206"/>
        <v>NA</v>
      </c>
      <c r="N354" s="15" t="str">
        <f t="shared" si="196"/>
        <v>NA</v>
      </c>
      <c r="O354" s="14" t="str">
        <f t="shared" si="207"/>
        <v>NA</v>
      </c>
      <c r="P354" s="8" t="str">
        <f t="shared" si="197"/>
        <v>NA</v>
      </c>
      <c r="Q354" s="13">
        <f t="shared" si="202"/>
        <v>344</v>
      </c>
      <c r="R354" s="10">
        <v>1090.3332960484379</v>
      </c>
      <c r="S354" s="12">
        <f t="shared" si="203"/>
        <v>-0.1009999999999999</v>
      </c>
      <c r="T354" s="11">
        <f t="shared" si="198"/>
        <v>28658371.431216102</v>
      </c>
      <c r="U354" s="11">
        <f t="shared" si="174"/>
        <v>32382972.812504709</v>
      </c>
      <c r="V354" s="11">
        <f t="shared" si="199"/>
        <v>1000</v>
      </c>
      <c r="W354" s="11">
        <f t="shared" si="200"/>
        <v>1438667.8108168384</v>
      </c>
      <c r="X354" s="10">
        <f t="shared" si="181"/>
        <v>0.917150749797496</v>
      </c>
      <c r="Y354" s="10">
        <f t="shared" si="175"/>
        <v>29700.984946410466</v>
      </c>
      <c r="AA354" s="11">
        <f t="shared" si="182"/>
        <v>5000</v>
      </c>
      <c r="AB354" s="11">
        <f t="shared" si="176"/>
        <v>1725000</v>
      </c>
      <c r="AC354" s="24"/>
      <c r="AD354" s="26" t="str">
        <f t="shared" si="183"/>
        <v>NA</v>
      </c>
      <c r="AE354" s="26" t="str">
        <f t="shared" si="184"/>
        <v>NA</v>
      </c>
      <c r="AF354" s="26" t="str">
        <f t="shared" si="185"/>
        <v>NA</v>
      </c>
      <c r="AG354" s="26">
        <f t="shared" si="186"/>
        <v>0</v>
      </c>
      <c r="AH354" s="26">
        <f t="shared" si="187"/>
        <v>0</v>
      </c>
      <c r="AI354" s="26">
        <f t="shared" si="188"/>
        <v>0</v>
      </c>
      <c r="AJ354" s="26">
        <f t="shared" si="189"/>
        <v>0</v>
      </c>
      <c r="AK354" s="26">
        <f t="shared" si="190"/>
        <v>0</v>
      </c>
      <c r="AL354" s="26">
        <f t="shared" si="191"/>
        <v>0</v>
      </c>
      <c r="AM354" s="26">
        <f t="shared" si="192"/>
        <v>0</v>
      </c>
    </row>
    <row r="355" spans="1:39" x14ac:dyDescent="0.3">
      <c r="A355" s="5">
        <f t="shared" si="201"/>
        <v>346</v>
      </c>
      <c r="B355">
        <v>802.48530589165023</v>
      </c>
      <c r="C355" s="6" t="str">
        <f t="shared" si="177"/>
        <v>NA</v>
      </c>
      <c r="D355" s="7" t="str">
        <f t="shared" si="193"/>
        <v>NA</v>
      </c>
      <c r="E355" s="8" t="str">
        <f t="shared" si="178"/>
        <v>NA</v>
      </c>
      <c r="F355" s="8" t="str">
        <f t="shared" si="194"/>
        <v>NA</v>
      </c>
      <c r="G355" s="8" t="str">
        <f t="shared" si="179"/>
        <v>NA</v>
      </c>
      <c r="H355" s="8" t="str">
        <f t="shared" si="204"/>
        <v>NA</v>
      </c>
      <c r="I355" s="15" t="str">
        <f t="shared" si="195"/>
        <v>NA</v>
      </c>
      <c r="J355" s="15" t="str">
        <f t="shared" si="205"/>
        <v>NA</v>
      </c>
      <c r="K355" s="19"/>
      <c r="L355" s="8" t="str">
        <f t="shared" si="180"/>
        <v>NA</v>
      </c>
      <c r="M355" s="8" t="str">
        <f t="shared" si="206"/>
        <v>NA</v>
      </c>
      <c r="N355" s="15" t="str">
        <f t="shared" si="196"/>
        <v>NA</v>
      </c>
      <c r="O355" s="14" t="str">
        <f t="shared" si="207"/>
        <v>NA</v>
      </c>
      <c r="P355" s="8" t="str">
        <f t="shared" si="197"/>
        <v>NA</v>
      </c>
      <c r="Q355" s="13">
        <f t="shared" si="202"/>
        <v>345</v>
      </c>
      <c r="R355" s="10">
        <v>802.48530589165023</v>
      </c>
      <c r="S355" s="12">
        <f t="shared" si="203"/>
        <v>-0.26400000000000007</v>
      </c>
      <c r="T355" s="11">
        <f t="shared" si="198"/>
        <v>29021663.57410631</v>
      </c>
      <c r="U355" s="11">
        <f t="shared" si="174"/>
        <v>23834603.990003467</v>
      </c>
      <c r="V355" s="11">
        <f t="shared" si="199"/>
        <v>15000</v>
      </c>
      <c r="W355" s="11">
        <f t="shared" si="200"/>
        <v>1453667.8108168384</v>
      </c>
      <c r="X355" s="10">
        <f t="shared" si="181"/>
        <v>18.691931042068536</v>
      </c>
      <c r="Y355" s="10">
        <f t="shared" si="175"/>
        <v>29719.676877452534</v>
      </c>
      <c r="AA355" s="11">
        <f t="shared" si="182"/>
        <v>5000</v>
      </c>
      <c r="AB355" s="11">
        <f t="shared" si="176"/>
        <v>1730000</v>
      </c>
      <c r="AC355" s="24"/>
      <c r="AD355" s="26" t="str">
        <f t="shared" si="183"/>
        <v>NA</v>
      </c>
      <c r="AE355" s="26" t="str">
        <f t="shared" si="184"/>
        <v>NA</v>
      </c>
      <c r="AF355" s="26" t="str">
        <f t="shared" si="185"/>
        <v>NA</v>
      </c>
      <c r="AG355" s="26">
        <f t="shared" si="186"/>
        <v>0</v>
      </c>
      <c r="AH355" s="26">
        <f t="shared" si="187"/>
        <v>0</v>
      </c>
      <c r="AI355" s="26">
        <f t="shared" si="188"/>
        <v>0</v>
      </c>
      <c r="AJ355" s="26">
        <f t="shared" si="189"/>
        <v>0</v>
      </c>
      <c r="AK355" s="26">
        <f t="shared" si="190"/>
        <v>0</v>
      </c>
      <c r="AL355" s="26">
        <f t="shared" si="191"/>
        <v>0</v>
      </c>
      <c r="AM355" s="26">
        <f t="shared" si="192"/>
        <v>0</v>
      </c>
    </row>
    <row r="356" spans="1:39" x14ac:dyDescent="0.3">
      <c r="A356" s="5">
        <f t="shared" si="201"/>
        <v>347</v>
      </c>
      <c r="B356">
        <v>766.37346712652595</v>
      </c>
      <c r="C356" s="6" t="str">
        <f t="shared" si="177"/>
        <v>NA</v>
      </c>
      <c r="D356" s="7" t="str">
        <f t="shared" si="193"/>
        <v>NA</v>
      </c>
      <c r="E356" s="8" t="str">
        <f t="shared" si="178"/>
        <v>NA</v>
      </c>
      <c r="F356" s="8" t="str">
        <f t="shared" si="194"/>
        <v>NA</v>
      </c>
      <c r="G356" s="8" t="str">
        <f t="shared" si="179"/>
        <v>NA</v>
      </c>
      <c r="H356" s="8" t="str">
        <f t="shared" si="204"/>
        <v>NA</v>
      </c>
      <c r="I356" s="15" t="str">
        <f t="shared" si="195"/>
        <v>NA</v>
      </c>
      <c r="J356" s="15" t="str">
        <f t="shared" si="205"/>
        <v>NA</v>
      </c>
      <c r="K356" s="19"/>
      <c r="L356" s="8" t="str">
        <f t="shared" si="180"/>
        <v>NA</v>
      </c>
      <c r="M356" s="8" t="str">
        <f t="shared" si="206"/>
        <v>NA</v>
      </c>
      <c r="N356" s="15" t="str">
        <f t="shared" si="196"/>
        <v>NA</v>
      </c>
      <c r="O356" s="14" t="str">
        <f t="shared" si="207"/>
        <v>NA</v>
      </c>
      <c r="P356" s="8" t="str">
        <f t="shared" si="197"/>
        <v>NA</v>
      </c>
      <c r="Q356" s="13">
        <f t="shared" si="202"/>
        <v>346</v>
      </c>
      <c r="R356" s="10">
        <v>766.37346712652595</v>
      </c>
      <c r="S356" s="12">
        <f t="shared" si="203"/>
        <v>-4.5000000000000019E-2</v>
      </c>
      <c r="T356" s="11">
        <f t="shared" si="198"/>
        <v>29389496.868782636</v>
      </c>
      <c r="U356" s="11">
        <f t="shared" si="174"/>
        <v>22776371.810453311</v>
      </c>
      <c r="V356" s="11">
        <f t="shared" si="199"/>
        <v>15000</v>
      </c>
      <c r="W356" s="11">
        <f t="shared" si="200"/>
        <v>1468667.8108168384</v>
      </c>
      <c r="X356" s="10">
        <f t="shared" si="181"/>
        <v>19.572702661851867</v>
      </c>
      <c r="Y356" s="10">
        <f t="shared" si="175"/>
        <v>29739.249580114385</v>
      </c>
      <c r="AA356" s="11">
        <f t="shared" si="182"/>
        <v>5000</v>
      </c>
      <c r="AB356" s="11">
        <f t="shared" si="176"/>
        <v>1735000</v>
      </c>
      <c r="AC356" s="24"/>
      <c r="AD356" s="26" t="str">
        <f t="shared" si="183"/>
        <v>NA</v>
      </c>
      <c r="AE356" s="26" t="str">
        <f t="shared" si="184"/>
        <v>NA</v>
      </c>
      <c r="AF356" s="26" t="str">
        <f t="shared" si="185"/>
        <v>NA</v>
      </c>
      <c r="AG356" s="26">
        <f t="shared" si="186"/>
        <v>0</v>
      </c>
      <c r="AH356" s="26">
        <f t="shared" si="187"/>
        <v>0</v>
      </c>
      <c r="AI356" s="26">
        <f t="shared" si="188"/>
        <v>0</v>
      </c>
      <c r="AJ356" s="26">
        <f t="shared" si="189"/>
        <v>0</v>
      </c>
      <c r="AK356" s="26">
        <f t="shared" si="190"/>
        <v>0</v>
      </c>
      <c r="AL356" s="26">
        <f t="shared" si="191"/>
        <v>0</v>
      </c>
      <c r="AM356" s="26">
        <f t="shared" si="192"/>
        <v>0</v>
      </c>
    </row>
    <row r="357" spans="1:39" x14ac:dyDescent="0.3">
      <c r="A357" s="33">
        <f t="shared" si="201"/>
        <v>348</v>
      </c>
      <c r="B357">
        <v>823.08510369388887</v>
      </c>
      <c r="C357" s="6" t="str">
        <f t="shared" si="177"/>
        <v>NA</v>
      </c>
      <c r="D357" s="7" t="str">
        <f t="shared" si="193"/>
        <v>NA</v>
      </c>
      <c r="E357" s="8" t="str">
        <f t="shared" si="178"/>
        <v>NA</v>
      </c>
      <c r="F357" s="8" t="str">
        <f t="shared" si="194"/>
        <v>NA</v>
      </c>
      <c r="G357" s="8" t="str">
        <f t="shared" si="179"/>
        <v>NA</v>
      </c>
      <c r="H357" s="8" t="str">
        <f t="shared" si="204"/>
        <v>NA</v>
      </c>
      <c r="I357" s="15" t="str">
        <f t="shared" si="195"/>
        <v>NA</v>
      </c>
      <c r="J357" s="15" t="str">
        <f t="shared" si="205"/>
        <v>NA</v>
      </c>
      <c r="K357" s="19"/>
      <c r="L357" s="8" t="str">
        <f t="shared" si="180"/>
        <v>NA</v>
      </c>
      <c r="M357" s="8" t="str">
        <f t="shared" si="206"/>
        <v>NA</v>
      </c>
      <c r="N357" s="15" t="str">
        <f t="shared" si="196"/>
        <v>NA</v>
      </c>
      <c r="O357" s="14" t="str">
        <f t="shared" si="207"/>
        <v>NA</v>
      </c>
      <c r="P357" s="8" t="str">
        <f t="shared" si="197"/>
        <v>NA</v>
      </c>
      <c r="Q357" s="13">
        <f t="shared" si="202"/>
        <v>347</v>
      </c>
      <c r="R357" s="10">
        <v>823.08510369388887</v>
      </c>
      <c r="S357" s="12">
        <f t="shared" si="203"/>
        <v>7.3999999999999996E-2</v>
      </c>
      <c r="T357" s="11">
        <f t="shared" si="198"/>
        <v>29761928.079642408</v>
      </c>
      <c r="U357" s="11">
        <f t="shared" si="174"/>
        <v>24477933.324426856</v>
      </c>
      <c r="V357" s="11">
        <f t="shared" si="199"/>
        <v>15000</v>
      </c>
      <c r="W357" s="11">
        <f t="shared" si="200"/>
        <v>1483667.8108168384</v>
      </c>
      <c r="X357" s="10">
        <f t="shared" si="181"/>
        <v>18.224117934685168</v>
      </c>
      <c r="Y357" s="10">
        <f t="shared" si="175"/>
        <v>29757.473698049071</v>
      </c>
      <c r="AA357" s="11">
        <f t="shared" si="182"/>
        <v>5000</v>
      </c>
      <c r="AB357" s="11">
        <f t="shared" si="176"/>
        <v>1740000</v>
      </c>
      <c r="AC357" s="24"/>
      <c r="AD357" s="26" t="str">
        <f t="shared" si="183"/>
        <v>NA</v>
      </c>
      <c r="AE357" s="26" t="str">
        <f t="shared" si="184"/>
        <v>NA</v>
      </c>
      <c r="AF357" s="26" t="str">
        <f t="shared" si="185"/>
        <v>NA</v>
      </c>
      <c r="AG357" s="26">
        <f t="shared" si="186"/>
        <v>0</v>
      </c>
      <c r="AH357" s="26">
        <f t="shared" si="187"/>
        <v>0</v>
      </c>
      <c r="AI357" s="26">
        <f t="shared" si="188"/>
        <v>0</v>
      </c>
      <c r="AJ357" s="26">
        <f t="shared" si="189"/>
        <v>0</v>
      </c>
      <c r="AK357" s="26">
        <f t="shared" si="190"/>
        <v>0</v>
      </c>
      <c r="AL357" s="26">
        <f t="shared" si="191"/>
        <v>0</v>
      </c>
      <c r="AM357" s="26">
        <f t="shared" si="192"/>
        <v>0</v>
      </c>
    </row>
    <row r="358" spans="1:39" x14ac:dyDescent="0.3">
      <c r="A358" s="33">
        <f t="shared" si="201"/>
        <v>349</v>
      </c>
      <c r="B358">
        <v>804.1541463089294</v>
      </c>
      <c r="C358" s="6" t="str">
        <f t="shared" si="177"/>
        <v>NA</v>
      </c>
      <c r="D358" s="7" t="str">
        <f t="shared" si="193"/>
        <v>NA</v>
      </c>
      <c r="E358" s="8" t="str">
        <f t="shared" si="178"/>
        <v>NA</v>
      </c>
      <c r="F358" s="8" t="str">
        <f t="shared" si="194"/>
        <v>NA</v>
      </c>
      <c r="G358" s="8" t="str">
        <f t="shared" si="179"/>
        <v>NA</v>
      </c>
      <c r="H358" s="8" t="str">
        <f t="shared" si="204"/>
        <v>NA</v>
      </c>
      <c r="I358" s="15" t="str">
        <f t="shared" si="195"/>
        <v>NA</v>
      </c>
      <c r="J358" s="15" t="str">
        <f t="shared" si="205"/>
        <v>NA</v>
      </c>
      <c r="K358" s="19"/>
      <c r="L358" s="8" t="str">
        <f t="shared" si="180"/>
        <v>NA</v>
      </c>
      <c r="M358" s="8" t="str">
        <f t="shared" si="206"/>
        <v>NA</v>
      </c>
      <c r="N358" s="15" t="str">
        <f t="shared" si="196"/>
        <v>NA</v>
      </c>
      <c r="O358" s="14" t="str">
        <f t="shared" si="207"/>
        <v>NA</v>
      </c>
      <c r="P358" s="8" t="str">
        <f t="shared" si="197"/>
        <v>NA</v>
      </c>
      <c r="Q358" s="13">
        <f t="shared" si="202"/>
        <v>348</v>
      </c>
      <c r="R358" s="10">
        <v>804.1541463089294</v>
      </c>
      <c r="S358" s="12">
        <f t="shared" si="203"/>
        <v>-2.3000000000000031E-2</v>
      </c>
      <c r="T358" s="11">
        <f t="shared" si="198"/>
        <v>30139014.680637944</v>
      </c>
      <c r="U358" s="11">
        <f t="shared" si="174"/>
        <v>23929595.857965037</v>
      </c>
      <c r="V358" s="11">
        <f t="shared" si="199"/>
        <v>15000</v>
      </c>
      <c r="W358" s="11">
        <f t="shared" si="200"/>
        <v>1498667.8108168384</v>
      </c>
      <c r="X358" s="10">
        <f t="shared" si="181"/>
        <v>18.653140158326682</v>
      </c>
      <c r="Y358" s="10">
        <f t="shared" si="175"/>
        <v>29776.126838207398</v>
      </c>
      <c r="AA358" s="11">
        <f t="shared" si="182"/>
        <v>5000</v>
      </c>
      <c r="AB358" s="11">
        <f t="shared" si="176"/>
        <v>1745000</v>
      </c>
      <c r="AC358" s="24"/>
      <c r="AD358" s="26" t="str">
        <f t="shared" si="183"/>
        <v>NA</v>
      </c>
      <c r="AE358" s="26" t="str">
        <f t="shared" si="184"/>
        <v>NA</v>
      </c>
      <c r="AF358" s="26" t="str">
        <f t="shared" si="185"/>
        <v>NA</v>
      </c>
      <c r="AG358" s="26">
        <f t="shared" si="186"/>
        <v>0</v>
      </c>
      <c r="AH358" s="26">
        <f t="shared" si="187"/>
        <v>0</v>
      </c>
      <c r="AI358" s="26">
        <f t="shared" si="188"/>
        <v>0</v>
      </c>
      <c r="AJ358" s="26">
        <f t="shared" si="189"/>
        <v>0</v>
      </c>
      <c r="AK358" s="26">
        <f t="shared" si="190"/>
        <v>0</v>
      </c>
      <c r="AL358" s="26">
        <f t="shared" si="191"/>
        <v>0</v>
      </c>
      <c r="AM358" s="26">
        <f t="shared" si="192"/>
        <v>0</v>
      </c>
    </row>
    <row r="359" spans="1:39" x14ac:dyDescent="0.3">
      <c r="A359" s="33">
        <f t="shared" si="201"/>
        <v>350</v>
      </c>
      <c r="B359">
        <v>772.79213460288111</v>
      </c>
      <c r="C359" s="6" t="str">
        <f t="shared" si="177"/>
        <v>NA</v>
      </c>
      <c r="D359" s="7" t="str">
        <f t="shared" si="193"/>
        <v>NA</v>
      </c>
      <c r="E359" s="8" t="str">
        <f t="shared" si="178"/>
        <v>NA</v>
      </c>
      <c r="F359" s="8" t="str">
        <f t="shared" si="194"/>
        <v>NA</v>
      </c>
      <c r="G359" s="8" t="str">
        <f t="shared" si="179"/>
        <v>NA</v>
      </c>
      <c r="H359" s="8" t="str">
        <f t="shared" si="204"/>
        <v>NA</v>
      </c>
      <c r="I359" s="15" t="str">
        <f t="shared" si="195"/>
        <v>NA</v>
      </c>
      <c r="J359" s="15" t="str">
        <f t="shared" si="205"/>
        <v>NA</v>
      </c>
      <c r="K359" s="19"/>
      <c r="L359" s="8" t="str">
        <f t="shared" si="180"/>
        <v>NA</v>
      </c>
      <c r="M359" s="8" t="str">
        <f t="shared" si="206"/>
        <v>NA</v>
      </c>
      <c r="N359" s="15" t="str">
        <f t="shared" si="196"/>
        <v>NA</v>
      </c>
      <c r="O359" s="14" t="str">
        <f t="shared" si="207"/>
        <v>NA</v>
      </c>
      <c r="P359" s="8" t="str">
        <f t="shared" si="197"/>
        <v>NA</v>
      </c>
      <c r="Q359" s="13">
        <f t="shared" si="202"/>
        <v>349</v>
      </c>
      <c r="R359" s="10">
        <v>772.79213460288111</v>
      </c>
      <c r="S359" s="12">
        <f t="shared" si="203"/>
        <v>-3.9000000000000055E-2</v>
      </c>
      <c r="T359" s="11">
        <f t="shared" si="198"/>
        <v>30520814.864145916</v>
      </c>
      <c r="U359" s="11">
        <f t="shared" si="174"/>
        <v>23010756.6195044</v>
      </c>
      <c r="V359" s="11">
        <f t="shared" si="199"/>
        <v>15000</v>
      </c>
      <c r="W359" s="11">
        <f t="shared" si="200"/>
        <v>1513667.8108168384</v>
      </c>
      <c r="X359" s="10">
        <f t="shared" si="181"/>
        <v>19.410135440506433</v>
      </c>
      <c r="Y359" s="10">
        <f t="shared" si="175"/>
        <v>29795.536973647904</v>
      </c>
      <c r="AA359" s="11">
        <f t="shared" si="182"/>
        <v>5000</v>
      </c>
      <c r="AB359" s="11">
        <f t="shared" si="176"/>
        <v>1750000</v>
      </c>
      <c r="AC359" s="24"/>
      <c r="AD359" s="26" t="str">
        <f t="shared" si="183"/>
        <v>NA</v>
      </c>
      <c r="AE359" s="26" t="str">
        <f t="shared" si="184"/>
        <v>NA</v>
      </c>
      <c r="AF359" s="26" t="str">
        <f t="shared" si="185"/>
        <v>NA</v>
      </c>
      <c r="AG359" s="26">
        <f t="shared" si="186"/>
        <v>0</v>
      </c>
      <c r="AH359" s="26">
        <f t="shared" si="187"/>
        <v>0</v>
      </c>
      <c r="AI359" s="26">
        <f t="shared" si="188"/>
        <v>0</v>
      </c>
      <c r="AJ359" s="26">
        <f t="shared" si="189"/>
        <v>0</v>
      </c>
      <c r="AK359" s="26">
        <f t="shared" si="190"/>
        <v>0</v>
      </c>
      <c r="AL359" s="26">
        <f t="shared" si="191"/>
        <v>0</v>
      </c>
      <c r="AM359" s="26">
        <f t="shared" si="192"/>
        <v>0</v>
      </c>
    </row>
    <row r="360" spans="1:39" x14ac:dyDescent="0.3">
      <c r="A360" s="33">
        <f t="shared" si="201"/>
        <v>351</v>
      </c>
      <c r="B360">
        <v>844.661803120949</v>
      </c>
      <c r="C360" s="6" t="str">
        <f t="shared" si="177"/>
        <v>NA</v>
      </c>
      <c r="D360" s="7" t="str">
        <f t="shared" si="193"/>
        <v>NA</v>
      </c>
      <c r="E360" s="8" t="str">
        <f t="shared" si="178"/>
        <v>NA</v>
      </c>
      <c r="F360" s="8" t="str">
        <f t="shared" si="194"/>
        <v>NA</v>
      </c>
      <c r="G360" s="8" t="str">
        <f t="shared" si="179"/>
        <v>NA</v>
      </c>
      <c r="H360" s="8" t="str">
        <f t="shared" si="204"/>
        <v>NA</v>
      </c>
      <c r="I360" s="15" t="str">
        <f t="shared" si="195"/>
        <v>NA</v>
      </c>
      <c r="J360" s="15" t="str">
        <f t="shared" si="205"/>
        <v>NA</v>
      </c>
      <c r="K360" s="19"/>
      <c r="L360" s="8" t="str">
        <f t="shared" si="180"/>
        <v>NA</v>
      </c>
      <c r="M360" s="8" t="str">
        <f t="shared" si="206"/>
        <v>NA</v>
      </c>
      <c r="N360" s="15" t="str">
        <f t="shared" si="196"/>
        <v>NA</v>
      </c>
      <c r="O360" s="14" t="str">
        <f t="shared" si="207"/>
        <v>NA</v>
      </c>
      <c r="P360" s="8" t="str">
        <f t="shared" si="197"/>
        <v>NA</v>
      </c>
      <c r="Q360" s="13">
        <f t="shared" si="202"/>
        <v>350</v>
      </c>
      <c r="R360" s="10">
        <v>844.661803120949</v>
      </c>
      <c r="S360" s="12">
        <f t="shared" si="203"/>
        <v>9.2999999999999944E-2</v>
      </c>
      <c r="T360" s="11">
        <f t="shared" si="198"/>
        <v>30907387.54994775</v>
      </c>
      <c r="U360" s="11">
        <f t="shared" si="174"/>
        <v>25167151.985118307</v>
      </c>
      <c r="V360" s="11">
        <f t="shared" si="199"/>
        <v>15000</v>
      </c>
      <c r="W360" s="11">
        <f t="shared" si="200"/>
        <v>1528667.8108168384</v>
      </c>
      <c r="X360" s="10">
        <f t="shared" si="181"/>
        <v>17.758586862311468</v>
      </c>
      <c r="Y360" s="10">
        <f t="shared" si="175"/>
        <v>29813.295560510214</v>
      </c>
      <c r="AA360" s="11">
        <f t="shared" si="182"/>
        <v>5000</v>
      </c>
      <c r="AB360" s="11">
        <f t="shared" si="176"/>
        <v>1755000</v>
      </c>
      <c r="AC360" s="24"/>
      <c r="AD360" s="26" t="str">
        <f t="shared" si="183"/>
        <v>NA</v>
      </c>
      <c r="AE360" s="26" t="str">
        <f t="shared" si="184"/>
        <v>NA</v>
      </c>
      <c r="AF360" s="26" t="str">
        <f t="shared" si="185"/>
        <v>NA</v>
      </c>
      <c r="AG360" s="26">
        <f t="shared" si="186"/>
        <v>0</v>
      </c>
      <c r="AH360" s="26">
        <f t="shared" si="187"/>
        <v>0</v>
      </c>
      <c r="AI360" s="26">
        <f t="shared" si="188"/>
        <v>0</v>
      </c>
      <c r="AJ360" s="26">
        <f t="shared" si="189"/>
        <v>0</v>
      </c>
      <c r="AK360" s="26">
        <f t="shared" si="190"/>
        <v>0</v>
      </c>
      <c r="AL360" s="26">
        <f t="shared" si="191"/>
        <v>0</v>
      </c>
      <c r="AM360" s="26">
        <f t="shared" si="192"/>
        <v>0</v>
      </c>
    </row>
    <row r="361" spans="1:39" x14ac:dyDescent="0.3">
      <c r="A361" s="33">
        <f t="shared" si="201"/>
        <v>352</v>
      </c>
      <c r="B361">
        <v>971.36107358909123</v>
      </c>
      <c r="C361" s="6" t="str">
        <f t="shared" si="177"/>
        <v>NA</v>
      </c>
      <c r="D361" s="7" t="str">
        <f t="shared" si="193"/>
        <v>NA</v>
      </c>
      <c r="E361" s="8" t="str">
        <f t="shared" si="178"/>
        <v>NA</v>
      </c>
      <c r="F361" s="8" t="str">
        <f t="shared" si="194"/>
        <v>NA</v>
      </c>
      <c r="G361" s="8" t="str">
        <f t="shared" si="179"/>
        <v>NA</v>
      </c>
      <c r="H361" s="8" t="str">
        <f t="shared" si="204"/>
        <v>NA</v>
      </c>
      <c r="I361" s="15" t="str">
        <f t="shared" si="195"/>
        <v>NA</v>
      </c>
      <c r="J361" s="15" t="str">
        <f t="shared" si="205"/>
        <v>NA</v>
      </c>
      <c r="K361" s="19"/>
      <c r="L361" s="8" t="str">
        <f t="shared" si="180"/>
        <v>NA</v>
      </c>
      <c r="M361" s="8" t="str">
        <f t="shared" si="206"/>
        <v>NA</v>
      </c>
      <c r="N361" s="15" t="str">
        <f t="shared" si="196"/>
        <v>NA</v>
      </c>
      <c r="O361" s="14" t="str">
        <f t="shared" si="207"/>
        <v>NA</v>
      </c>
      <c r="P361" s="8" t="str">
        <f t="shared" si="197"/>
        <v>NA</v>
      </c>
      <c r="Q361" s="13">
        <f t="shared" si="202"/>
        <v>351</v>
      </c>
      <c r="R361" s="10">
        <v>971.36107358909123</v>
      </c>
      <c r="S361" s="12">
        <f t="shared" si="203"/>
        <v>0.14999999999999986</v>
      </c>
      <c r="T361" s="11">
        <f t="shared" si="198"/>
        <v>31298792.394322086</v>
      </c>
      <c r="U361" s="11">
        <f t="shared" si="174"/>
        <v>28959474.782886051</v>
      </c>
      <c r="V361" s="11">
        <f t="shared" si="199"/>
        <v>15000</v>
      </c>
      <c r="W361" s="11">
        <f t="shared" si="200"/>
        <v>1543667.8108168384</v>
      </c>
      <c r="X361" s="10">
        <f t="shared" si="181"/>
        <v>15.442249445488235</v>
      </c>
      <c r="Y361" s="10">
        <f t="shared" si="175"/>
        <v>29828.737809955703</v>
      </c>
      <c r="AA361" s="11">
        <f t="shared" si="182"/>
        <v>5000</v>
      </c>
      <c r="AB361" s="11">
        <f t="shared" si="176"/>
        <v>1760000</v>
      </c>
      <c r="AC361" s="24"/>
      <c r="AD361" s="26" t="str">
        <f t="shared" si="183"/>
        <v>NA</v>
      </c>
      <c r="AE361" s="26" t="str">
        <f t="shared" si="184"/>
        <v>NA</v>
      </c>
      <c r="AF361" s="26" t="str">
        <f t="shared" si="185"/>
        <v>NA</v>
      </c>
      <c r="AG361" s="26">
        <f t="shared" si="186"/>
        <v>0</v>
      </c>
      <c r="AH361" s="26">
        <f t="shared" si="187"/>
        <v>0</v>
      </c>
      <c r="AI361" s="26">
        <f t="shared" si="188"/>
        <v>0</v>
      </c>
      <c r="AJ361" s="26">
        <f t="shared" si="189"/>
        <v>0</v>
      </c>
      <c r="AK361" s="26">
        <f t="shared" si="190"/>
        <v>0</v>
      </c>
      <c r="AL361" s="26">
        <f t="shared" si="191"/>
        <v>0</v>
      </c>
      <c r="AM361" s="26">
        <f t="shared" si="192"/>
        <v>0</v>
      </c>
    </row>
    <row r="362" spans="1:39" x14ac:dyDescent="0.3">
      <c r="A362" s="33">
        <f t="shared" si="201"/>
        <v>353</v>
      </c>
      <c r="B362">
        <v>1244.3135352676261</v>
      </c>
      <c r="C362" s="6" t="str">
        <f t="shared" si="177"/>
        <v>NA</v>
      </c>
      <c r="D362" s="7" t="str">
        <f t="shared" si="193"/>
        <v>NA</v>
      </c>
      <c r="E362" s="8" t="str">
        <f t="shared" si="178"/>
        <v>NA</v>
      </c>
      <c r="F362" s="8" t="str">
        <f t="shared" si="194"/>
        <v>NA</v>
      </c>
      <c r="G362" s="8" t="str">
        <f t="shared" si="179"/>
        <v>NA</v>
      </c>
      <c r="H362" s="8" t="str">
        <f t="shared" si="204"/>
        <v>NA</v>
      </c>
      <c r="I362" s="15" t="str">
        <f t="shared" si="195"/>
        <v>NA</v>
      </c>
      <c r="J362" s="15" t="str">
        <f t="shared" si="205"/>
        <v>NA</v>
      </c>
      <c r="K362" s="19"/>
      <c r="L362" s="8" t="str">
        <f t="shared" si="180"/>
        <v>NA</v>
      </c>
      <c r="M362" s="8" t="str">
        <f t="shared" si="206"/>
        <v>NA</v>
      </c>
      <c r="N362" s="15" t="str">
        <f t="shared" si="196"/>
        <v>NA</v>
      </c>
      <c r="O362" s="14" t="str">
        <f t="shared" si="207"/>
        <v>NA</v>
      </c>
      <c r="P362" s="8" t="str">
        <f t="shared" si="197"/>
        <v>NA</v>
      </c>
      <c r="Q362" s="13">
        <f t="shared" si="202"/>
        <v>352</v>
      </c>
      <c r="R362" s="10">
        <v>1244.3135352676261</v>
      </c>
      <c r="S362" s="12">
        <f t="shared" si="203"/>
        <v>0.28100000000000025</v>
      </c>
      <c r="T362" s="11">
        <f t="shared" si="198"/>
        <v>31695089.799251113</v>
      </c>
      <c r="U362" s="11">
        <f t="shared" si="174"/>
        <v>37116302.196877033</v>
      </c>
      <c r="V362" s="11">
        <f t="shared" si="199"/>
        <v>1000</v>
      </c>
      <c r="W362" s="11">
        <f t="shared" si="200"/>
        <v>1544667.8108168384</v>
      </c>
      <c r="X362" s="10">
        <f t="shared" si="181"/>
        <v>0.80365596906001724</v>
      </c>
      <c r="Y362" s="10">
        <f t="shared" si="175"/>
        <v>29829.541465924762</v>
      </c>
      <c r="AA362" s="11">
        <f t="shared" si="182"/>
        <v>5000</v>
      </c>
      <c r="AB362" s="11">
        <f t="shared" si="176"/>
        <v>1765000</v>
      </c>
      <c r="AC362" s="24"/>
      <c r="AD362" s="26" t="str">
        <f t="shared" si="183"/>
        <v>NA</v>
      </c>
      <c r="AE362" s="26" t="str">
        <f t="shared" si="184"/>
        <v>NA</v>
      </c>
      <c r="AF362" s="26" t="str">
        <f t="shared" si="185"/>
        <v>NA</v>
      </c>
      <c r="AG362" s="26">
        <f t="shared" si="186"/>
        <v>0</v>
      </c>
      <c r="AH362" s="26">
        <f t="shared" si="187"/>
        <v>0</v>
      </c>
      <c r="AI362" s="26">
        <f t="shared" si="188"/>
        <v>0</v>
      </c>
      <c r="AJ362" s="26">
        <f t="shared" si="189"/>
        <v>0</v>
      </c>
      <c r="AK362" s="26">
        <f t="shared" si="190"/>
        <v>0</v>
      </c>
      <c r="AL362" s="26">
        <f t="shared" si="191"/>
        <v>0</v>
      </c>
      <c r="AM362" s="26">
        <f t="shared" si="192"/>
        <v>0</v>
      </c>
    </row>
    <row r="363" spans="1:39" x14ac:dyDescent="0.3">
      <c r="A363" s="33">
        <f t="shared" si="201"/>
        <v>354</v>
      </c>
      <c r="B363">
        <v>1200.762561533259</v>
      </c>
      <c r="C363" s="6" t="str">
        <f t="shared" si="177"/>
        <v>NA</v>
      </c>
      <c r="D363" s="7" t="str">
        <f t="shared" si="193"/>
        <v>NA</v>
      </c>
      <c r="E363" s="8" t="str">
        <f t="shared" si="178"/>
        <v>NA</v>
      </c>
      <c r="F363" s="8" t="str">
        <f t="shared" si="194"/>
        <v>NA</v>
      </c>
      <c r="G363" s="8" t="str">
        <f t="shared" si="179"/>
        <v>NA</v>
      </c>
      <c r="H363" s="8" t="str">
        <f t="shared" si="204"/>
        <v>NA</v>
      </c>
      <c r="I363" s="15" t="str">
        <f t="shared" si="195"/>
        <v>NA</v>
      </c>
      <c r="J363" s="15" t="str">
        <f t="shared" si="205"/>
        <v>NA</v>
      </c>
      <c r="K363" s="19"/>
      <c r="L363" s="8" t="str">
        <f t="shared" si="180"/>
        <v>NA</v>
      </c>
      <c r="M363" s="8" t="str">
        <f t="shared" si="206"/>
        <v>NA</v>
      </c>
      <c r="N363" s="15" t="str">
        <f t="shared" si="196"/>
        <v>NA</v>
      </c>
      <c r="O363" s="14" t="str">
        <f t="shared" si="207"/>
        <v>NA</v>
      </c>
      <c r="P363" s="8" t="str">
        <f t="shared" si="197"/>
        <v>NA</v>
      </c>
      <c r="Q363" s="13">
        <f t="shared" si="202"/>
        <v>353</v>
      </c>
      <c r="R363" s="10">
        <v>1200.762561533259</v>
      </c>
      <c r="S363" s="12">
        <f t="shared" si="203"/>
        <v>-3.5000000000000121E-2</v>
      </c>
      <c r="T363" s="11">
        <f t="shared" si="198"/>
        <v>32096340.921741754</v>
      </c>
      <c r="U363" s="11">
        <f t="shared" si="174"/>
        <v>35818196.619986333</v>
      </c>
      <c r="V363" s="11">
        <f t="shared" si="199"/>
        <v>1000</v>
      </c>
      <c r="W363" s="11">
        <f t="shared" si="200"/>
        <v>1545667.8108168384</v>
      </c>
      <c r="X363" s="10">
        <f t="shared" si="181"/>
        <v>0.83280411301556201</v>
      </c>
      <c r="Y363" s="10">
        <f t="shared" si="175"/>
        <v>29830.374270037777</v>
      </c>
      <c r="AA363" s="11">
        <f t="shared" si="182"/>
        <v>5000</v>
      </c>
      <c r="AB363" s="11">
        <f t="shared" si="176"/>
        <v>1770000</v>
      </c>
      <c r="AC363" s="24"/>
      <c r="AD363" s="26" t="str">
        <f t="shared" si="183"/>
        <v>NA</v>
      </c>
      <c r="AE363" s="26" t="str">
        <f t="shared" si="184"/>
        <v>NA</v>
      </c>
      <c r="AF363" s="26" t="str">
        <f t="shared" si="185"/>
        <v>NA</v>
      </c>
      <c r="AG363" s="26">
        <f t="shared" si="186"/>
        <v>0</v>
      </c>
      <c r="AH363" s="26">
        <f t="shared" si="187"/>
        <v>0</v>
      </c>
      <c r="AI363" s="26">
        <f t="shared" si="188"/>
        <v>0</v>
      </c>
      <c r="AJ363" s="26">
        <f t="shared" si="189"/>
        <v>0</v>
      </c>
      <c r="AK363" s="26">
        <f t="shared" si="190"/>
        <v>0</v>
      </c>
      <c r="AL363" s="26">
        <f t="shared" si="191"/>
        <v>0</v>
      </c>
      <c r="AM363" s="26">
        <f t="shared" si="192"/>
        <v>0</v>
      </c>
    </row>
    <row r="364" spans="1:39" x14ac:dyDescent="0.3">
      <c r="A364" s="33">
        <f t="shared" si="201"/>
        <v>355</v>
      </c>
      <c r="B364">
        <v>1296.8235664559199</v>
      </c>
      <c r="C364" s="6" t="str">
        <f t="shared" si="177"/>
        <v>NA</v>
      </c>
      <c r="D364" s="7" t="str">
        <f t="shared" si="193"/>
        <v>NA</v>
      </c>
      <c r="E364" s="8" t="str">
        <f t="shared" si="178"/>
        <v>NA</v>
      </c>
      <c r="F364" s="8" t="str">
        <f t="shared" si="194"/>
        <v>NA</v>
      </c>
      <c r="G364" s="8" t="str">
        <f t="shared" si="179"/>
        <v>NA</v>
      </c>
      <c r="H364" s="8" t="str">
        <f t="shared" si="204"/>
        <v>NA</v>
      </c>
      <c r="I364" s="15" t="str">
        <f t="shared" si="195"/>
        <v>NA</v>
      </c>
      <c r="J364" s="15" t="str">
        <f t="shared" si="205"/>
        <v>NA</v>
      </c>
      <c r="K364" s="19"/>
      <c r="L364" s="8" t="str">
        <f t="shared" si="180"/>
        <v>NA</v>
      </c>
      <c r="M364" s="8" t="str">
        <f t="shared" si="206"/>
        <v>NA</v>
      </c>
      <c r="N364" s="15" t="str">
        <f t="shared" si="196"/>
        <v>NA</v>
      </c>
      <c r="O364" s="14" t="str">
        <f t="shared" si="207"/>
        <v>NA</v>
      </c>
      <c r="P364" s="8" t="str">
        <f t="shared" si="197"/>
        <v>NA</v>
      </c>
      <c r="Q364" s="13">
        <f t="shared" si="202"/>
        <v>354</v>
      </c>
      <c r="R364" s="10">
        <v>1296.8235664559199</v>
      </c>
      <c r="S364" s="12">
        <f t="shared" si="203"/>
        <v>8.0000000000000154E-2</v>
      </c>
      <c r="T364" s="11">
        <f t="shared" si="198"/>
        <v>32502607.683263525</v>
      </c>
      <c r="U364" s="11">
        <f t="shared" si="174"/>
        <v>38684732.349585243</v>
      </c>
      <c r="V364" s="11">
        <f t="shared" si="199"/>
        <v>1000</v>
      </c>
      <c r="W364" s="11">
        <f t="shared" si="200"/>
        <v>1546667.8108168384</v>
      </c>
      <c r="X364" s="10">
        <f t="shared" si="181"/>
        <v>0.77111491945885358</v>
      </c>
      <c r="Y364" s="10">
        <f t="shared" si="175"/>
        <v>29831.145384957235</v>
      </c>
      <c r="AA364" s="11">
        <f t="shared" si="182"/>
        <v>5000</v>
      </c>
      <c r="AB364" s="11">
        <f t="shared" si="176"/>
        <v>1775000</v>
      </c>
      <c r="AC364" s="24"/>
      <c r="AD364" s="26" t="str">
        <f t="shared" si="183"/>
        <v>NA</v>
      </c>
      <c r="AE364" s="26" t="str">
        <f t="shared" si="184"/>
        <v>NA</v>
      </c>
      <c r="AF364" s="26" t="str">
        <f t="shared" si="185"/>
        <v>NA</v>
      </c>
      <c r="AG364" s="26">
        <f t="shared" si="186"/>
        <v>0</v>
      </c>
      <c r="AH364" s="26">
        <f t="shared" si="187"/>
        <v>0</v>
      </c>
      <c r="AI364" s="26">
        <f t="shared" si="188"/>
        <v>0</v>
      </c>
      <c r="AJ364" s="26">
        <f t="shared" si="189"/>
        <v>0</v>
      </c>
      <c r="AK364" s="26">
        <f t="shared" si="190"/>
        <v>0</v>
      </c>
      <c r="AL364" s="26">
        <f t="shared" si="191"/>
        <v>0</v>
      </c>
      <c r="AM364" s="26">
        <f t="shared" si="192"/>
        <v>0</v>
      </c>
    </row>
    <row r="365" spans="1:39" x14ac:dyDescent="0.3">
      <c r="A365" s="33">
        <f t="shared" si="201"/>
        <v>356</v>
      </c>
      <c r="B365">
        <v>1304.6045078546554</v>
      </c>
      <c r="C365" s="6" t="str">
        <f t="shared" si="177"/>
        <v>NA</v>
      </c>
      <c r="D365" s="7" t="str">
        <f t="shared" si="193"/>
        <v>NA</v>
      </c>
      <c r="E365" s="8" t="str">
        <f t="shared" si="178"/>
        <v>NA</v>
      </c>
      <c r="F365" s="8" t="str">
        <f t="shared" si="194"/>
        <v>NA</v>
      </c>
      <c r="G365" s="8" t="str">
        <f t="shared" si="179"/>
        <v>NA</v>
      </c>
      <c r="H365" s="8" t="str">
        <f t="shared" si="204"/>
        <v>NA</v>
      </c>
      <c r="I365" s="15" t="str">
        <f t="shared" si="195"/>
        <v>NA</v>
      </c>
      <c r="J365" s="15" t="str">
        <f t="shared" si="205"/>
        <v>NA</v>
      </c>
      <c r="K365" s="19"/>
      <c r="L365" s="8" t="str">
        <f t="shared" si="180"/>
        <v>NA</v>
      </c>
      <c r="M365" s="8" t="str">
        <f t="shared" si="206"/>
        <v>NA</v>
      </c>
      <c r="N365" s="15" t="str">
        <f t="shared" si="196"/>
        <v>NA</v>
      </c>
      <c r="O365" s="14" t="str">
        <f t="shared" si="207"/>
        <v>NA</v>
      </c>
      <c r="P365" s="8" t="str">
        <f t="shared" si="197"/>
        <v>NA</v>
      </c>
      <c r="Q365" s="13">
        <f t="shared" si="202"/>
        <v>355</v>
      </c>
      <c r="R365" s="10">
        <v>1304.6045078546554</v>
      </c>
      <c r="S365" s="12">
        <f t="shared" si="203"/>
        <v>5.9999999999999247E-3</v>
      </c>
      <c r="T365" s="11">
        <f t="shared" si="198"/>
        <v>32913952.779304322</v>
      </c>
      <c r="U365" s="11">
        <f t="shared" si="174"/>
        <v>38917846.743682757</v>
      </c>
      <c r="V365" s="11">
        <f t="shared" si="199"/>
        <v>1000</v>
      </c>
      <c r="W365" s="11">
        <f t="shared" si="200"/>
        <v>1547667.8108168384</v>
      </c>
      <c r="X365" s="10">
        <f t="shared" si="181"/>
        <v>0.76651582451178302</v>
      </c>
      <c r="Y365" s="10">
        <f t="shared" si="175"/>
        <v>29831.911900781746</v>
      </c>
      <c r="AA365" s="11">
        <f t="shared" si="182"/>
        <v>5000</v>
      </c>
      <c r="AB365" s="11">
        <f t="shared" si="176"/>
        <v>1780000</v>
      </c>
      <c r="AC365" s="24"/>
      <c r="AD365" s="26" t="str">
        <f t="shared" si="183"/>
        <v>NA</v>
      </c>
      <c r="AE365" s="26" t="str">
        <f t="shared" si="184"/>
        <v>NA</v>
      </c>
      <c r="AF365" s="26" t="str">
        <f t="shared" si="185"/>
        <v>NA</v>
      </c>
      <c r="AG365" s="26">
        <f t="shared" si="186"/>
        <v>0</v>
      </c>
      <c r="AH365" s="26">
        <f t="shared" si="187"/>
        <v>0</v>
      </c>
      <c r="AI365" s="26">
        <f t="shared" si="188"/>
        <v>0</v>
      </c>
      <c r="AJ365" s="26">
        <f t="shared" si="189"/>
        <v>0</v>
      </c>
      <c r="AK365" s="26">
        <f t="shared" si="190"/>
        <v>0</v>
      </c>
      <c r="AL365" s="26">
        <f t="shared" si="191"/>
        <v>0</v>
      </c>
      <c r="AM365" s="26">
        <f t="shared" si="192"/>
        <v>0</v>
      </c>
    </row>
    <row r="366" spans="1:39" x14ac:dyDescent="0.3">
      <c r="A366" s="33">
        <f t="shared" si="201"/>
        <v>357</v>
      </c>
      <c r="B366">
        <v>1422.0189135615744</v>
      </c>
      <c r="C366" s="6" t="str">
        <f t="shared" si="177"/>
        <v>NA</v>
      </c>
      <c r="D366" s="7" t="str">
        <f t="shared" si="193"/>
        <v>NA</v>
      </c>
      <c r="E366" s="8" t="str">
        <f t="shared" si="178"/>
        <v>NA</v>
      </c>
      <c r="F366" s="8" t="str">
        <f t="shared" si="194"/>
        <v>NA</v>
      </c>
      <c r="G366" s="8" t="str">
        <f t="shared" si="179"/>
        <v>NA</v>
      </c>
      <c r="H366" s="8" t="str">
        <f t="shared" si="204"/>
        <v>NA</v>
      </c>
      <c r="I366" s="15" t="str">
        <f t="shared" si="195"/>
        <v>NA</v>
      </c>
      <c r="J366" s="15" t="str">
        <f t="shared" si="205"/>
        <v>NA</v>
      </c>
      <c r="K366" s="19"/>
      <c r="L366" s="8" t="str">
        <f t="shared" si="180"/>
        <v>NA</v>
      </c>
      <c r="M366" s="8" t="str">
        <f t="shared" si="206"/>
        <v>NA</v>
      </c>
      <c r="N366" s="15" t="str">
        <f t="shared" si="196"/>
        <v>NA</v>
      </c>
      <c r="O366" s="14" t="str">
        <f t="shared" si="207"/>
        <v>NA</v>
      </c>
      <c r="P366" s="8" t="str">
        <f t="shared" si="197"/>
        <v>NA</v>
      </c>
      <c r="Q366" s="13">
        <f t="shared" si="202"/>
        <v>356</v>
      </c>
      <c r="R366" s="10">
        <v>1422.0189135615744</v>
      </c>
      <c r="S366" s="12">
        <f t="shared" si="203"/>
        <v>9.0000000000000066E-2</v>
      </c>
      <c r="T366" s="11">
        <f t="shared" si="198"/>
        <v>33330439.689045627</v>
      </c>
      <c r="U366" s="11">
        <f t="shared" si="174"/>
        <v>42421542.950614206</v>
      </c>
      <c r="V366" s="11">
        <f t="shared" si="199"/>
        <v>1000</v>
      </c>
      <c r="W366" s="11">
        <f t="shared" si="200"/>
        <v>1548667.8108168384</v>
      </c>
      <c r="X366" s="10">
        <f t="shared" si="181"/>
        <v>0.70322552707503017</v>
      </c>
      <c r="Y366" s="10">
        <f t="shared" si="175"/>
        <v>29832.615126308821</v>
      </c>
      <c r="AA366" s="11">
        <f t="shared" si="182"/>
        <v>5000</v>
      </c>
      <c r="AB366" s="11">
        <f t="shared" si="176"/>
        <v>1785000</v>
      </c>
      <c r="AC366" s="24"/>
      <c r="AD366" s="26" t="str">
        <f t="shared" si="183"/>
        <v>NA</v>
      </c>
      <c r="AE366" s="26" t="str">
        <f t="shared" si="184"/>
        <v>NA</v>
      </c>
      <c r="AF366" s="26" t="str">
        <f t="shared" si="185"/>
        <v>NA</v>
      </c>
      <c r="AG366" s="26">
        <f t="shared" si="186"/>
        <v>0</v>
      </c>
      <c r="AH366" s="26">
        <f t="shared" si="187"/>
        <v>0</v>
      </c>
      <c r="AI366" s="26">
        <f t="shared" si="188"/>
        <v>0</v>
      </c>
      <c r="AJ366" s="26">
        <f t="shared" si="189"/>
        <v>0</v>
      </c>
      <c r="AK366" s="26">
        <f t="shared" si="190"/>
        <v>0</v>
      </c>
      <c r="AL366" s="26">
        <f t="shared" si="191"/>
        <v>0</v>
      </c>
      <c r="AM366" s="26">
        <f t="shared" si="192"/>
        <v>0</v>
      </c>
    </row>
    <row r="367" spans="1:39" x14ac:dyDescent="0.3">
      <c r="A367" s="33">
        <f t="shared" si="201"/>
        <v>358</v>
      </c>
      <c r="B367">
        <v>1318.2115328715795</v>
      </c>
      <c r="C367" s="6" t="str">
        <f t="shared" si="177"/>
        <v>NA</v>
      </c>
      <c r="D367" s="7" t="str">
        <f t="shared" si="193"/>
        <v>NA</v>
      </c>
      <c r="E367" s="8" t="str">
        <f t="shared" si="178"/>
        <v>NA</v>
      </c>
      <c r="F367" s="8" t="str">
        <f t="shared" si="194"/>
        <v>NA</v>
      </c>
      <c r="G367" s="8" t="str">
        <f t="shared" si="179"/>
        <v>NA</v>
      </c>
      <c r="H367" s="8" t="str">
        <f t="shared" si="204"/>
        <v>NA</v>
      </c>
      <c r="I367" s="15" t="str">
        <f t="shared" si="195"/>
        <v>NA</v>
      </c>
      <c r="J367" s="15" t="str">
        <f t="shared" si="205"/>
        <v>NA</v>
      </c>
      <c r="K367" s="19"/>
      <c r="L367" s="8" t="str">
        <f t="shared" si="180"/>
        <v>NA</v>
      </c>
      <c r="M367" s="8" t="str">
        <f t="shared" si="206"/>
        <v>NA</v>
      </c>
      <c r="N367" s="15" t="str">
        <f t="shared" si="196"/>
        <v>NA</v>
      </c>
      <c r="O367" s="14" t="str">
        <f t="shared" si="207"/>
        <v>NA</v>
      </c>
      <c r="P367" s="8" t="str">
        <f t="shared" si="197"/>
        <v>NA</v>
      </c>
      <c r="Q367" s="13">
        <f t="shared" si="202"/>
        <v>357</v>
      </c>
      <c r="R367" s="10">
        <v>1318.2115328715795</v>
      </c>
      <c r="S367" s="12">
        <f t="shared" si="203"/>
        <v>-7.3000000000000009E-2</v>
      </c>
      <c r="T367" s="11">
        <f t="shared" si="198"/>
        <v>33752132.685158692</v>
      </c>
      <c r="U367" s="11">
        <f t="shared" ref="U367:U405" si="208">(U366+V366)*(1+S367)</f>
        <v>39325697.315219373</v>
      </c>
      <c r="V367" s="11">
        <f t="shared" si="199"/>
        <v>1000</v>
      </c>
      <c r="W367" s="11">
        <f t="shared" si="200"/>
        <v>1549667.8108168384</v>
      </c>
      <c r="X367" s="10">
        <f t="shared" si="181"/>
        <v>0.75860358907770253</v>
      </c>
      <c r="Y367" s="10">
        <f t="shared" ref="Y367:Y400" si="209">Y366+X367</f>
        <v>29833.373729897899</v>
      </c>
      <c r="AA367" s="11">
        <f t="shared" si="182"/>
        <v>5000</v>
      </c>
      <c r="AB367" s="11">
        <f t="shared" ref="AB367:AB400" si="210">AB366+AA367</f>
        <v>1790000</v>
      </c>
      <c r="AC367" s="24"/>
      <c r="AD367" s="26" t="str">
        <f t="shared" si="183"/>
        <v>NA</v>
      </c>
      <c r="AE367" s="26" t="str">
        <f t="shared" si="184"/>
        <v>NA</v>
      </c>
      <c r="AF367" s="26" t="str">
        <f t="shared" si="185"/>
        <v>NA</v>
      </c>
      <c r="AG367" s="26">
        <f t="shared" si="186"/>
        <v>0</v>
      </c>
      <c r="AH367" s="26">
        <f t="shared" si="187"/>
        <v>0</v>
      </c>
      <c r="AI367" s="26">
        <f t="shared" si="188"/>
        <v>0</v>
      </c>
      <c r="AJ367" s="26">
        <f t="shared" si="189"/>
        <v>0</v>
      </c>
      <c r="AK367" s="26">
        <f t="shared" si="190"/>
        <v>0</v>
      </c>
      <c r="AL367" s="26">
        <f t="shared" si="191"/>
        <v>0</v>
      </c>
      <c r="AM367" s="26">
        <f t="shared" si="192"/>
        <v>0</v>
      </c>
    </row>
    <row r="368" spans="1:39" x14ac:dyDescent="0.3">
      <c r="A368" s="33">
        <f t="shared" si="201"/>
        <v>359</v>
      </c>
      <c r="B368">
        <v>1407.849917106847</v>
      </c>
      <c r="C368" s="6" t="str">
        <f t="shared" si="177"/>
        <v>NA</v>
      </c>
      <c r="D368" s="7" t="str">
        <f t="shared" si="193"/>
        <v>NA</v>
      </c>
      <c r="E368" s="8" t="str">
        <f t="shared" si="178"/>
        <v>NA</v>
      </c>
      <c r="F368" s="8" t="str">
        <f t="shared" si="194"/>
        <v>NA</v>
      </c>
      <c r="G368" s="8" t="str">
        <f t="shared" si="179"/>
        <v>NA</v>
      </c>
      <c r="H368" s="8" t="str">
        <f t="shared" si="204"/>
        <v>NA</v>
      </c>
      <c r="I368" s="15" t="str">
        <f t="shared" si="195"/>
        <v>NA</v>
      </c>
      <c r="J368" s="15" t="str">
        <f t="shared" si="205"/>
        <v>NA</v>
      </c>
      <c r="K368" s="19"/>
      <c r="L368" s="8" t="str">
        <f t="shared" si="180"/>
        <v>NA</v>
      </c>
      <c r="M368" s="8" t="str">
        <f t="shared" si="206"/>
        <v>NA</v>
      </c>
      <c r="N368" s="15" t="str">
        <f t="shared" si="196"/>
        <v>NA</v>
      </c>
      <c r="O368" s="14" t="str">
        <f t="shared" si="207"/>
        <v>NA</v>
      </c>
      <c r="P368" s="8" t="str">
        <f t="shared" si="197"/>
        <v>NA</v>
      </c>
      <c r="Q368" s="13">
        <f t="shared" si="202"/>
        <v>358</v>
      </c>
      <c r="R368" s="10">
        <v>1407.849917106847</v>
      </c>
      <c r="S368" s="12">
        <f t="shared" si="203"/>
        <v>6.8000000000000074E-2</v>
      </c>
      <c r="T368" s="11">
        <f t="shared" si="198"/>
        <v>34179096.84372317</v>
      </c>
      <c r="U368" s="11">
        <f t="shared" si="208"/>
        <v>42000912.732654296</v>
      </c>
      <c r="V368" s="11">
        <f t="shared" si="199"/>
        <v>1000</v>
      </c>
      <c r="W368" s="11">
        <f t="shared" si="200"/>
        <v>1550667.8108168384</v>
      </c>
      <c r="X368" s="10">
        <f t="shared" si="181"/>
        <v>0.71030298602781128</v>
      </c>
      <c r="Y368" s="10">
        <f t="shared" si="209"/>
        <v>29834.084032883926</v>
      </c>
      <c r="AA368" s="11">
        <f t="shared" si="182"/>
        <v>5000</v>
      </c>
      <c r="AB368" s="11">
        <f t="shared" si="210"/>
        <v>1795000</v>
      </c>
      <c r="AC368" s="24"/>
      <c r="AD368" s="26" t="str">
        <f t="shared" si="183"/>
        <v>NA</v>
      </c>
      <c r="AE368" s="26" t="str">
        <f t="shared" si="184"/>
        <v>NA</v>
      </c>
      <c r="AF368" s="26" t="str">
        <f t="shared" si="185"/>
        <v>NA</v>
      </c>
      <c r="AG368" s="26">
        <f t="shared" si="186"/>
        <v>0</v>
      </c>
      <c r="AH368" s="26">
        <f t="shared" si="187"/>
        <v>0</v>
      </c>
      <c r="AI368" s="26">
        <f t="shared" si="188"/>
        <v>0</v>
      </c>
      <c r="AJ368" s="26">
        <f t="shared" si="189"/>
        <v>0</v>
      </c>
      <c r="AK368" s="26">
        <f t="shared" si="190"/>
        <v>0</v>
      </c>
      <c r="AL368" s="26">
        <f t="shared" si="191"/>
        <v>0</v>
      </c>
      <c r="AM368" s="26">
        <f t="shared" si="192"/>
        <v>0</v>
      </c>
    </row>
    <row r="369" spans="1:39" x14ac:dyDescent="0.3">
      <c r="A369" s="33">
        <f t="shared" si="201"/>
        <v>360</v>
      </c>
      <c r="B369">
        <v>1454.3089643713729</v>
      </c>
      <c r="C369" s="6" t="str">
        <f t="shared" si="177"/>
        <v>NA</v>
      </c>
      <c r="D369" s="7" t="str">
        <f t="shared" si="193"/>
        <v>NA</v>
      </c>
      <c r="E369" s="8" t="str">
        <f t="shared" si="178"/>
        <v>NA</v>
      </c>
      <c r="F369" s="8" t="str">
        <f t="shared" si="194"/>
        <v>NA</v>
      </c>
      <c r="G369" s="8" t="str">
        <f t="shared" si="179"/>
        <v>NA</v>
      </c>
      <c r="H369" s="8" t="str">
        <f t="shared" si="204"/>
        <v>NA</v>
      </c>
      <c r="I369" s="15" t="str">
        <f t="shared" si="195"/>
        <v>NA</v>
      </c>
      <c r="J369" s="15" t="str">
        <f t="shared" si="205"/>
        <v>NA</v>
      </c>
      <c r="K369" s="19"/>
      <c r="L369" s="8" t="str">
        <f t="shared" si="180"/>
        <v>NA</v>
      </c>
      <c r="M369" s="8" t="str">
        <f t="shared" si="206"/>
        <v>NA</v>
      </c>
      <c r="N369" s="15" t="str">
        <f t="shared" si="196"/>
        <v>NA</v>
      </c>
      <c r="O369" s="14" t="str">
        <f t="shared" si="207"/>
        <v>NA</v>
      </c>
      <c r="P369" s="8" t="str">
        <f t="shared" si="197"/>
        <v>NA</v>
      </c>
      <c r="Q369" s="13">
        <f t="shared" si="202"/>
        <v>359</v>
      </c>
      <c r="R369" s="10">
        <v>1454.3089643713729</v>
      </c>
      <c r="S369" s="12">
        <f t="shared" si="203"/>
        <v>3.2999999999999967E-2</v>
      </c>
      <c r="T369" s="11">
        <f t="shared" si="198"/>
        <v>34611398.054269716</v>
      </c>
      <c r="U369" s="11">
        <f t="shared" si="208"/>
        <v>43387975.852831885</v>
      </c>
      <c r="V369" s="11">
        <f t="shared" si="199"/>
        <v>1000</v>
      </c>
      <c r="W369" s="11">
        <f t="shared" si="200"/>
        <v>1551667.8108168384</v>
      </c>
      <c r="X369" s="10">
        <f t="shared" si="181"/>
        <v>0.68761179673553852</v>
      </c>
      <c r="Y369" s="10">
        <f t="shared" si="209"/>
        <v>29834.771644680663</v>
      </c>
      <c r="AA369" s="11">
        <f t="shared" si="182"/>
        <v>5000</v>
      </c>
      <c r="AB369" s="11">
        <f t="shared" si="210"/>
        <v>1800000</v>
      </c>
      <c r="AC369" s="24"/>
      <c r="AD369" s="26" t="str">
        <f t="shared" si="183"/>
        <v>NA</v>
      </c>
      <c r="AE369" s="26" t="str">
        <f t="shared" si="184"/>
        <v>NA</v>
      </c>
      <c r="AF369" s="26" t="str">
        <f t="shared" si="185"/>
        <v>NA</v>
      </c>
      <c r="AG369" s="26">
        <f t="shared" si="186"/>
        <v>0</v>
      </c>
      <c r="AH369" s="26">
        <f t="shared" si="187"/>
        <v>0</v>
      </c>
      <c r="AI369" s="26">
        <f t="shared" si="188"/>
        <v>0</v>
      </c>
      <c r="AJ369" s="26">
        <f t="shared" si="189"/>
        <v>0</v>
      </c>
      <c r="AK369" s="26">
        <f t="shared" si="190"/>
        <v>0</v>
      </c>
      <c r="AL369" s="26">
        <f t="shared" si="191"/>
        <v>0</v>
      </c>
      <c r="AM369" s="26">
        <f t="shared" si="192"/>
        <v>0</v>
      </c>
    </row>
    <row r="370" spans="1:39" x14ac:dyDescent="0.3">
      <c r="A370" s="33">
        <f t="shared" si="201"/>
        <v>361</v>
      </c>
      <c r="B370">
        <v>1362.6874996159765</v>
      </c>
      <c r="C370" s="6" t="str">
        <f t="shared" si="177"/>
        <v>NA</v>
      </c>
      <c r="D370" s="7" t="str">
        <f t="shared" si="193"/>
        <v>NA</v>
      </c>
      <c r="E370" s="8" t="str">
        <f t="shared" si="178"/>
        <v>NA</v>
      </c>
      <c r="F370" s="8" t="str">
        <f t="shared" si="194"/>
        <v>NA</v>
      </c>
      <c r="G370" s="8" t="str">
        <f t="shared" si="179"/>
        <v>NA</v>
      </c>
      <c r="H370" s="8" t="str">
        <f t="shared" si="204"/>
        <v>NA</v>
      </c>
      <c r="I370" s="15" t="str">
        <f t="shared" si="195"/>
        <v>NA</v>
      </c>
      <c r="J370" s="15" t="str">
        <f t="shared" si="205"/>
        <v>NA</v>
      </c>
      <c r="K370" s="19"/>
      <c r="L370" s="8" t="str">
        <f t="shared" si="180"/>
        <v>NA</v>
      </c>
      <c r="M370" s="8" t="str">
        <f t="shared" si="206"/>
        <v>NA</v>
      </c>
      <c r="N370" s="15" t="str">
        <f t="shared" si="196"/>
        <v>NA</v>
      </c>
      <c r="O370" s="14" t="str">
        <f t="shared" si="207"/>
        <v>NA</v>
      </c>
      <c r="P370" s="8" t="str">
        <f t="shared" si="197"/>
        <v>NA</v>
      </c>
      <c r="Q370" s="13">
        <f t="shared" si="202"/>
        <v>360</v>
      </c>
      <c r="R370" s="10">
        <v>1362.6874996159765</v>
      </c>
      <c r="S370" s="12">
        <f t="shared" si="203"/>
        <v>-6.2999999999999903E-2</v>
      </c>
      <c r="T370" s="11">
        <f t="shared" si="198"/>
        <v>35049103.029948078</v>
      </c>
      <c r="U370" s="11">
        <f t="shared" si="208"/>
        <v>40655470.374103479</v>
      </c>
      <c r="V370" s="11">
        <f t="shared" si="199"/>
        <v>1000</v>
      </c>
      <c r="W370" s="11">
        <f t="shared" si="200"/>
        <v>1552667.8108168384</v>
      </c>
      <c r="X370" s="10">
        <f t="shared" si="181"/>
        <v>0.73384396663344553</v>
      </c>
      <c r="Y370" s="10">
        <f t="shared" si="209"/>
        <v>29835.505488647297</v>
      </c>
      <c r="AA370" s="11">
        <f t="shared" si="182"/>
        <v>5000</v>
      </c>
      <c r="AB370" s="11">
        <f t="shared" si="210"/>
        <v>1805000</v>
      </c>
      <c r="AC370" s="24"/>
      <c r="AD370" s="26" t="str">
        <f t="shared" si="183"/>
        <v>NA</v>
      </c>
      <c r="AE370" s="26" t="str">
        <f t="shared" si="184"/>
        <v>NA</v>
      </c>
      <c r="AF370" s="26" t="str">
        <f t="shared" si="185"/>
        <v>NA</v>
      </c>
      <c r="AG370" s="26">
        <f t="shared" si="186"/>
        <v>0</v>
      </c>
      <c r="AH370" s="26">
        <f t="shared" si="187"/>
        <v>0</v>
      </c>
      <c r="AI370" s="26">
        <f t="shared" si="188"/>
        <v>0</v>
      </c>
      <c r="AJ370" s="26">
        <f t="shared" si="189"/>
        <v>0</v>
      </c>
      <c r="AK370" s="26">
        <f t="shared" si="190"/>
        <v>0</v>
      </c>
      <c r="AL370" s="26">
        <f t="shared" si="191"/>
        <v>0</v>
      </c>
      <c r="AM370" s="26">
        <f t="shared" si="192"/>
        <v>0</v>
      </c>
    </row>
    <row r="371" spans="1:39" x14ac:dyDescent="0.3">
      <c r="A371" s="33">
        <f t="shared" si="201"/>
        <v>362</v>
      </c>
      <c r="B371">
        <v>1373.5889996129044</v>
      </c>
      <c r="C371" s="6" t="str">
        <f t="shared" si="177"/>
        <v>NA</v>
      </c>
      <c r="D371" s="7" t="str">
        <f t="shared" si="193"/>
        <v>NA</v>
      </c>
      <c r="E371" s="8" t="str">
        <f t="shared" si="178"/>
        <v>NA</v>
      </c>
      <c r="F371" s="8" t="str">
        <f t="shared" si="194"/>
        <v>NA</v>
      </c>
      <c r="G371" s="8" t="str">
        <f t="shared" si="179"/>
        <v>NA</v>
      </c>
      <c r="H371" s="8" t="str">
        <f t="shared" si="204"/>
        <v>NA</v>
      </c>
      <c r="I371" s="15" t="str">
        <f t="shared" si="195"/>
        <v>NA</v>
      </c>
      <c r="J371" s="15" t="str">
        <f t="shared" si="205"/>
        <v>NA</v>
      </c>
      <c r="K371" s="19"/>
      <c r="L371" s="8" t="str">
        <f t="shared" si="180"/>
        <v>NA</v>
      </c>
      <c r="M371" s="8" t="str">
        <f t="shared" si="206"/>
        <v>NA</v>
      </c>
      <c r="N371" s="15" t="str">
        <f t="shared" si="196"/>
        <v>NA</v>
      </c>
      <c r="O371" s="14" t="str">
        <f t="shared" si="207"/>
        <v>NA</v>
      </c>
      <c r="P371" s="8" t="str">
        <f t="shared" si="197"/>
        <v>NA</v>
      </c>
      <c r="Q371" s="13">
        <f t="shared" si="202"/>
        <v>361</v>
      </c>
      <c r="R371" s="10">
        <v>1373.5889996129044</v>
      </c>
      <c r="S371" s="12">
        <f t="shared" si="203"/>
        <v>8.0000000000000609E-3</v>
      </c>
      <c r="T371" s="11">
        <f t="shared" si="198"/>
        <v>35492279.317822434</v>
      </c>
      <c r="U371" s="11">
        <f t="shared" si="208"/>
        <v>40981722.137096308</v>
      </c>
      <c r="V371" s="11">
        <f t="shared" si="199"/>
        <v>1000</v>
      </c>
      <c r="W371" s="11">
        <f t="shared" si="200"/>
        <v>1553667.8108168384</v>
      </c>
      <c r="X371" s="10">
        <f t="shared" si="181"/>
        <v>0.72801980816810064</v>
      </c>
      <c r="Y371" s="10">
        <f t="shared" si="209"/>
        <v>29836.233508455465</v>
      </c>
      <c r="AA371" s="11">
        <f t="shared" si="182"/>
        <v>5000</v>
      </c>
      <c r="AB371" s="11">
        <f t="shared" si="210"/>
        <v>1810000</v>
      </c>
      <c r="AC371" s="24"/>
      <c r="AD371" s="26" t="str">
        <f t="shared" si="183"/>
        <v>NA</v>
      </c>
      <c r="AE371" s="26" t="str">
        <f t="shared" si="184"/>
        <v>NA</v>
      </c>
      <c r="AF371" s="26" t="str">
        <f t="shared" si="185"/>
        <v>NA</v>
      </c>
      <c r="AG371" s="26">
        <f t="shared" si="186"/>
        <v>0</v>
      </c>
      <c r="AH371" s="26">
        <f t="shared" si="187"/>
        <v>0</v>
      </c>
      <c r="AI371" s="26">
        <f t="shared" si="188"/>
        <v>0</v>
      </c>
      <c r="AJ371" s="26">
        <f t="shared" si="189"/>
        <v>0</v>
      </c>
      <c r="AK371" s="26">
        <f t="shared" si="190"/>
        <v>0</v>
      </c>
      <c r="AL371" s="26">
        <f t="shared" si="191"/>
        <v>0</v>
      </c>
      <c r="AM371" s="26">
        <f t="shared" si="192"/>
        <v>0</v>
      </c>
    </row>
    <row r="372" spans="1:39" x14ac:dyDescent="0.3">
      <c r="A372" s="33">
        <f t="shared" si="201"/>
        <v>363</v>
      </c>
      <c r="B372">
        <v>1464.2458735873563</v>
      </c>
      <c r="C372" s="6" t="str">
        <f t="shared" si="177"/>
        <v>NA</v>
      </c>
      <c r="D372" s="7" t="str">
        <f t="shared" si="193"/>
        <v>NA</v>
      </c>
      <c r="E372" s="8" t="str">
        <f t="shared" si="178"/>
        <v>NA</v>
      </c>
      <c r="F372" s="8" t="str">
        <f t="shared" si="194"/>
        <v>NA</v>
      </c>
      <c r="G372" s="8" t="str">
        <f t="shared" si="179"/>
        <v>NA</v>
      </c>
      <c r="H372" s="8" t="str">
        <f t="shared" si="204"/>
        <v>NA</v>
      </c>
      <c r="I372" s="15" t="str">
        <f t="shared" si="195"/>
        <v>NA</v>
      </c>
      <c r="J372" s="15" t="str">
        <f t="shared" si="205"/>
        <v>NA</v>
      </c>
      <c r="K372" s="19"/>
      <c r="L372" s="8" t="str">
        <f t="shared" si="180"/>
        <v>NA</v>
      </c>
      <c r="M372" s="8" t="str">
        <f t="shared" si="206"/>
        <v>NA</v>
      </c>
      <c r="N372" s="15" t="str">
        <f t="shared" si="196"/>
        <v>NA</v>
      </c>
      <c r="O372" s="14" t="str">
        <f t="shared" si="207"/>
        <v>NA</v>
      </c>
      <c r="P372" s="8" t="str">
        <f t="shared" si="197"/>
        <v>NA</v>
      </c>
      <c r="Q372" s="13">
        <f t="shared" si="202"/>
        <v>362</v>
      </c>
      <c r="R372" s="10">
        <v>1464.2458735873563</v>
      </c>
      <c r="S372" s="12">
        <f t="shared" si="203"/>
        <v>6.6000000000000114E-2</v>
      </c>
      <c r="T372" s="11">
        <f t="shared" si="198"/>
        <v>35940995.309295215</v>
      </c>
      <c r="U372" s="11">
        <f t="shared" si="208"/>
        <v>43687581.798144668</v>
      </c>
      <c r="V372" s="11">
        <f t="shared" si="199"/>
        <v>1000</v>
      </c>
      <c r="W372" s="11">
        <f t="shared" si="200"/>
        <v>1554667.8108168384</v>
      </c>
      <c r="X372" s="10">
        <f t="shared" si="181"/>
        <v>0.68294541103949402</v>
      </c>
      <c r="Y372" s="10">
        <f t="shared" si="209"/>
        <v>29836.916453866506</v>
      </c>
      <c r="AA372" s="11">
        <f t="shared" si="182"/>
        <v>5000</v>
      </c>
      <c r="AB372" s="11">
        <f t="shared" si="210"/>
        <v>1815000</v>
      </c>
      <c r="AC372" s="24"/>
      <c r="AD372" s="26" t="str">
        <f t="shared" si="183"/>
        <v>NA</v>
      </c>
      <c r="AE372" s="26" t="str">
        <f t="shared" si="184"/>
        <v>NA</v>
      </c>
      <c r="AF372" s="26" t="str">
        <f t="shared" si="185"/>
        <v>NA</v>
      </c>
      <c r="AG372" s="26">
        <f t="shared" si="186"/>
        <v>0</v>
      </c>
      <c r="AH372" s="26">
        <f t="shared" si="187"/>
        <v>0</v>
      </c>
      <c r="AI372" s="26">
        <f t="shared" si="188"/>
        <v>0</v>
      </c>
      <c r="AJ372" s="26">
        <f t="shared" si="189"/>
        <v>0</v>
      </c>
      <c r="AK372" s="26">
        <f t="shared" si="190"/>
        <v>0</v>
      </c>
      <c r="AL372" s="26">
        <f t="shared" si="191"/>
        <v>0</v>
      </c>
      <c r="AM372" s="26">
        <f t="shared" si="192"/>
        <v>0</v>
      </c>
    </row>
    <row r="373" spans="1:39" x14ac:dyDescent="0.3">
      <c r="A373" s="33">
        <f t="shared" si="201"/>
        <v>364</v>
      </c>
      <c r="B373">
        <v>1473.0313488288805</v>
      </c>
      <c r="C373" s="6" t="str">
        <f t="shared" si="177"/>
        <v>NA</v>
      </c>
      <c r="D373" s="7" t="str">
        <f t="shared" si="193"/>
        <v>NA</v>
      </c>
      <c r="E373" s="8" t="str">
        <f t="shared" si="178"/>
        <v>NA</v>
      </c>
      <c r="F373" s="8" t="str">
        <f t="shared" si="194"/>
        <v>NA</v>
      </c>
      <c r="G373" s="8" t="str">
        <f t="shared" si="179"/>
        <v>NA</v>
      </c>
      <c r="H373" s="8" t="str">
        <f t="shared" si="204"/>
        <v>NA</v>
      </c>
      <c r="I373" s="15" t="str">
        <f t="shared" si="195"/>
        <v>NA</v>
      </c>
      <c r="J373" s="15" t="str">
        <f t="shared" si="205"/>
        <v>NA</v>
      </c>
      <c r="K373" s="19"/>
      <c r="L373" s="8" t="str">
        <f t="shared" si="180"/>
        <v>NA</v>
      </c>
      <c r="M373" s="8" t="str">
        <f t="shared" si="206"/>
        <v>NA</v>
      </c>
      <c r="N373" s="15" t="str">
        <f t="shared" si="196"/>
        <v>NA</v>
      </c>
      <c r="O373" s="14" t="str">
        <f t="shared" si="207"/>
        <v>NA</v>
      </c>
      <c r="P373" s="8" t="str">
        <f t="shared" si="197"/>
        <v>NA</v>
      </c>
      <c r="Q373" s="13">
        <f t="shared" si="202"/>
        <v>363</v>
      </c>
      <c r="R373" s="10">
        <v>1473.0313488288805</v>
      </c>
      <c r="S373" s="12">
        <f t="shared" si="203"/>
        <v>6.0000000000000305E-3</v>
      </c>
      <c r="T373" s="11">
        <f t="shared" si="198"/>
        <v>36395320.250661403</v>
      </c>
      <c r="U373" s="11">
        <f t="shared" si="208"/>
        <v>43950713.288933538</v>
      </c>
      <c r="V373" s="11">
        <f t="shared" si="199"/>
        <v>1000</v>
      </c>
      <c r="W373" s="11">
        <f t="shared" si="200"/>
        <v>1555667.8108168384</v>
      </c>
      <c r="X373" s="10">
        <f t="shared" si="181"/>
        <v>0.67887217797166399</v>
      </c>
      <c r="Y373" s="10">
        <f t="shared" si="209"/>
        <v>29837.595326044477</v>
      </c>
      <c r="AA373" s="11">
        <f t="shared" si="182"/>
        <v>5000</v>
      </c>
      <c r="AB373" s="11">
        <f t="shared" si="210"/>
        <v>1820000</v>
      </c>
      <c r="AC373" s="24"/>
      <c r="AD373" s="26" t="str">
        <f t="shared" si="183"/>
        <v>NA</v>
      </c>
      <c r="AE373" s="26" t="str">
        <f t="shared" si="184"/>
        <v>NA</v>
      </c>
      <c r="AF373" s="26" t="str">
        <f t="shared" si="185"/>
        <v>NA</v>
      </c>
      <c r="AG373" s="26">
        <f t="shared" si="186"/>
        <v>0</v>
      </c>
      <c r="AH373" s="26">
        <f t="shared" si="187"/>
        <v>0</v>
      </c>
      <c r="AI373" s="26">
        <f t="shared" si="188"/>
        <v>0</v>
      </c>
      <c r="AJ373" s="26">
        <f t="shared" si="189"/>
        <v>0</v>
      </c>
      <c r="AK373" s="26">
        <f t="shared" si="190"/>
        <v>0</v>
      </c>
      <c r="AL373" s="26">
        <f t="shared" si="191"/>
        <v>0</v>
      </c>
      <c r="AM373" s="26">
        <f t="shared" si="192"/>
        <v>0</v>
      </c>
    </row>
    <row r="374" spans="1:39" x14ac:dyDescent="0.3">
      <c r="A374" s="33">
        <f t="shared" si="201"/>
        <v>365</v>
      </c>
      <c r="B374">
        <v>1420.0022202710406</v>
      </c>
      <c r="C374" s="6" t="str">
        <f t="shared" si="177"/>
        <v>NA</v>
      </c>
      <c r="D374" s="7" t="str">
        <f t="shared" si="193"/>
        <v>NA</v>
      </c>
      <c r="E374" s="8" t="str">
        <f t="shared" si="178"/>
        <v>NA</v>
      </c>
      <c r="F374" s="8" t="str">
        <f t="shared" si="194"/>
        <v>NA</v>
      </c>
      <c r="G374" s="8" t="str">
        <f t="shared" si="179"/>
        <v>NA</v>
      </c>
      <c r="H374" s="8" t="str">
        <f t="shared" si="204"/>
        <v>NA</v>
      </c>
      <c r="I374" s="15" t="str">
        <f t="shared" si="195"/>
        <v>NA</v>
      </c>
      <c r="J374" s="15" t="str">
        <f t="shared" si="205"/>
        <v>NA</v>
      </c>
      <c r="K374" s="19"/>
      <c r="L374" s="8" t="str">
        <f t="shared" si="180"/>
        <v>NA</v>
      </c>
      <c r="M374" s="8" t="str">
        <f t="shared" si="206"/>
        <v>NA</v>
      </c>
      <c r="N374" s="15" t="str">
        <f t="shared" si="196"/>
        <v>NA</v>
      </c>
      <c r="O374" s="14" t="str">
        <f t="shared" si="207"/>
        <v>NA</v>
      </c>
      <c r="P374" s="8" t="str">
        <f t="shared" si="197"/>
        <v>NA</v>
      </c>
      <c r="Q374" s="13">
        <f t="shared" si="202"/>
        <v>364</v>
      </c>
      <c r="R374" s="10">
        <v>1420.0022202710406</v>
      </c>
      <c r="S374" s="12">
        <f t="shared" si="203"/>
        <v>-3.6000000000000094E-2</v>
      </c>
      <c r="T374" s="11">
        <f t="shared" si="198"/>
        <v>36855324.25379467</v>
      </c>
      <c r="U374" s="11">
        <f t="shared" si="208"/>
        <v>42369451.610531926</v>
      </c>
      <c r="V374" s="11">
        <f t="shared" si="199"/>
        <v>1000</v>
      </c>
      <c r="W374" s="11">
        <f t="shared" si="200"/>
        <v>1556667.8108168384</v>
      </c>
      <c r="X374" s="10">
        <f t="shared" si="181"/>
        <v>0.70422425100795027</v>
      </c>
      <c r="Y374" s="10">
        <f t="shared" si="209"/>
        <v>29838.299550295484</v>
      </c>
      <c r="AA374" s="11">
        <f t="shared" si="182"/>
        <v>5000</v>
      </c>
      <c r="AB374" s="11">
        <f t="shared" si="210"/>
        <v>1825000</v>
      </c>
      <c r="AC374" s="24"/>
      <c r="AD374" s="26" t="str">
        <f t="shared" si="183"/>
        <v>NA</v>
      </c>
      <c r="AE374" s="26" t="str">
        <f t="shared" si="184"/>
        <v>NA</v>
      </c>
      <c r="AF374" s="26" t="str">
        <f t="shared" si="185"/>
        <v>NA</v>
      </c>
      <c r="AG374" s="26">
        <f t="shared" si="186"/>
        <v>0</v>
      </c>
      <c r="AH374" s="26">
        <f t="shared" si="187"/>
        <v>0</v>
      </c>
      <c r="AI374" s="26">
        <f t="shared" si="188"/>
        <v>0</v>
      </c>
      <c r="AJ374" s="26">
        <f t="shared" si="189"/>
        <v>0</v>
      </c>
      <c r="AK374" s="26">
        <f t="shared" si="190"/>
        <v>0</v>
      </c>
      <c r="AL374" s="26">
        <f t="shared" si="191"/>
        <v>0</v>
      </c>
      <c r="AM374" s="26">
        <f t="shared" si="192"/>
        <v>0</v>
      </c>
    </row>
    <row r="375" spans="1:39" x14ac:dyDescent="0.3">
      <c r="A375" s="33">
        <f t="shared" si="201"/>
        <v>366</v>
      </c>
      <c r="B375">
        <v>1482.4823179629666</v>
      </c>
      <c r="C375" s="6" t="str">
        <f t="shared" si="177"/>
        <v>NA</v>
      </c>
      <c r="D375" s="7" t="str">
        <f t="shared" si="193"/>
        <v>NA</v>
      </c>
      <c r="E375" s="8" t="str">
        <f t="shared" si="178"/>
        <v>NA</v>
      </c>
      <c r="F375" s="8" t="str">
        <f t="shared" si="194"/>
        <v>NA</v>
      </c>
      <c r="G375" s="8" t="str">
        <f t="shared" si="179"/>
        <v>NA</v>
      </c>
      <c r="H375" s="8" t="str">
        <f t="shared" si="204"/>
        <v>NA</v>
      </c>
      <c r="I375" s="15" t="str">
        <f t="shared" si="195"/>
        <v>NA</v>
      </c>
      <c r="J375" s="15" t="str">
        <f t="shared" si="205"/>
        <v>NA</v>
      </c>
      <c r="K375" s="19"/>
      <c r="L375" s="8" t="str">
        <f t="shared" si="180"/>
        <v>NA</v>
      </c>
      <c r="M375" s="8" t="str">
        <f t="shared" si="206"/>
        <v>NA</v>
      </c>
      <c r="N375" s="15" t="str">
        <f t="shared" si="196"/>
        <v>NA</v>
      </c>
      <c r="O375" s="14" t="str">
        <f t="shared" si="207"/>
        <v>NA</v>
      </c>
      <c r="P375" s="8" t="str">
        <f t="shared" si="197"/>
        <v>NA</v>
      </c>
      <c r="Q375" s="13">
        <f t="shared" si="202"/>
        <v>365</v>
      </c>
      <c r="R375" s="10">
        <v>1482.4823179629666</v>
      </c>
      <c r="S375" s="12">
        <f t="shared" si="203"/>
        <v>4.4000000000000115E-2</v>
      </c>
      <c r="T375" s="11">
        <f t="shared" si="198"/>
        <v>37321078.306967102</v>
      </c>
      <c r="U375" s="11">
        <f t="shared" si="208"/>
        <v>44234751.481395334</v>
      </c>
      <c r="V375" s="11">
        <f t="shared" si="199"/>
        <v>1000</v>
      </c>
      <c r="W375" s="11">
        <f t="shared" si="200"/>
        <v>1557667.8108168384</v>
      </c>
      <c r="X375" s="10">
        <f t="shared" si="181"/>
        <v>0.67454430173175306</v>
      </c>
      <c r="Y375" s="10">
        <f t="shared" si="209"/>
        <v>29838.974094597215</v>
      </c>
      <c r="AA375" s="11">
        <f t="shared" si="182"/>
        <v>5000</v>
      </c>
      <c r="AB375" s="11">
        <f t="shared" si="210"/>
        <v>1830000</v>
      </c>
      <c r="AC375" s="24"/>
      <c r="AD375" s="26" t="str">
        <f t="shared" si="183"/>
        <v>NA</v>
      </c>
      <c r="AE375" s="26" t="str">
        <f t="shared" si="184"/>
        <v>NA</v>
      </c>
      <c r="AF375" s="26" t="str">
        <f t="shared" si="185"/>
        <v>NA</v>
      </c>
      <c r="AG375" s="26">
        <f t="shared" si="186"/>
        <v>0</v>
      </c>
      <c r="AH375" s="26">
        <f t="shared" si="187"/>
        <v>0</v>
      </c>
      <c r="AI375" s="26">
        <f t="shared" si="188"/>
        <v>0</v>
      </c>
      <c r="AJ375" s="26">
        <f t="shared" si="189"/>
        <v>0</v>
      </c>
      <c r="AK375" s="26">
        <f t="shared" si="190"/>
        <v>0</v>
      </c>
      <c r="AL375" s="26">
        <f t="shared" si="191"/>
        <v>0</v>
      </c>
      <c r="AM375" s="26">
        <f t="shared" si="192"/>
        <v>0</v>
      </c>
    </row>
    <row r="376" spans="1:39" x14ac:dyDescent="0.3">
      <c r="A376" s="33">
        <f t="shared" si="201"/>
        <v>367</v>
      </c>
      <c r="B376">
        <v>1497.3071411425963</v>
      </c>
      <c r="C376" s="6" t="str">
        <f t="shared" si="177"/>
        <v>NA</v>
      </c>
      <c r="D376" s="7" t="str">
        <f t="shared" si="193"/>
        <v>NA</v>
      </c>
      <c r="E376" s="8" t="str">
        <f t="shared" si="178"/>
        <v>NA</v>
      </c>
      <c r="F376" s="8" t="str">
        <f t="shared" si="194"/>
        <v>NA</v>
      </c>
      <c r="G376" s="8" t="str">
        <f t="shared" si="179"/>
        <v>NA</v>
      </c>
      <c r="H376" s="8" t="str">
        <f t="shared" si="204"/>
        <v>NA</v>
      </c>
      <c r="I376" s="15" t="str">
        <f t="shared" si="195"/>
        <v>NA</v>
      </c>
      <c r="J376" s="15" t="str">
        <f t="shared" si="205"/>
        <v>NA</v>
      </c>
      <c r="K376" s="19"/>
      <c r="L376" s="8" t="str">
        <f t="shared" si="180"/>
        <v>NA</v>
      </c>
      <c r="M376" s="8" t="str">
        <f t="shared" si="206"/>
        <v>NA</v>
      </c>
      <c r="N376" s="15" t="str">
        <f t="shared" si="196"/>
        <v>NA</v>
      </c>
      <c r="O376" s="14" t="str">
        <f t="shared" si="207"/>
        <v>NA</v>
      </c>
      <c r="P376" s="8" t="str">
        <f t="shared" si="197"/>
        <v>NA</v>
      </c>
      <c r="Q376" s="13">
        <f t="shared" si="202"/>
        <v>366</v>
      </c>
      <c r="R376" s="10">
        <v>1497.3071411425963</v>
      </c>
      <c r="S376" s="12">
        <f t="shared" si="203"/>
        <v>1.0000000000000005E-2</v>
      </c>
      <c r="T376" s="11">
        <f t="shared" si="198"/>
        <v>37792654.285804197</v>
      </c>
      <c r="U376" s="11">
        <f t="shared" si="208"/>
        <v>44678108.996209286</v>
      </c>
      <c r="V376" s="11">
        <f t="shared" si="199"/>
        <v>1000</v>
      </c>
      <c r="W376" s="11">
        <f t="shared" si="200"/>
        <v>1558667.8108168384</v>
      </c>
      <c r="X376" s="10">
        <f t="shared" si="181"/>
        <v>0.66786564527896342</v>
      </c>
      <c r="Y376" s="10">
        <f t="shared" si="209"/>
        <v>29839.641960242494</v>
      </c>
      <c r="AA376" s="11">
        <f t="shared" si="182"/>
        <v>5000</v>
      </c>
      <c r="AB376" s="11">
        <f t="shared" si="210"/>
        <v>1835000</v>
      </c>
      <c r="AC376" s="24"/>
      <c r="AD376" s="26" t="str">
        <f t="shared" si="183"/>
        <v>NA</v>
      </c>
      <c r="AE376" s="26" t="str">
        <f t="shared" si="184"/>
        <v>NA</v>
      </c>
      <c r="AF376" s="26" t="str">
        <f t="shared" si="185"/>
        <v>NA</v>
      </c>
      <c r="AG376" s="26">
        <f t="shared" si="186"/>
        <v>0</v>
      </c>
      <c r="AH376" s="26">
        <f t="shared" si="187"/>
        <v>0</v>
      </c>
      <c r="AI376" s="26">
        <f t="shared" si="188"/>
        <v>0</v>
      </c>
      <c r="AJ376" s="26">
        <f t="shared" si="189"/>
        <v>0</v>
      </c>
      <c r="AK376" s="26">
        <f t="shared" si="190"/>
        <v>0</v>
      </c>
      <c r="AL376" s="26">
        <f t="shared" si="191"/>
        <v>0</v>
      </c>
      <c r="AM376" s="26">
        <f t="shared" si="192"/>
        <v>0</v>
      </c>
    </row>
    <row r="377" spans="1:39" x14ac:dyDescent="0.3">
      <c r="A377" s="33">
        <f t="shared" si="201"/>
        <v>368</v>
      </c>
      <c r="B377">
        <v>1506.2909839894519</v>
      </c>
      <c r="C377" s="6" t="str">
        <f t="shared" si="177"/>
        <v>NA</v>
      </c>
      <c r="D377" s="7" t="str">
        <f t="shared" si="193"/>
        <v>NA</v>
      </c>
      <c r="E377" s="8" t="str">
        <f t="shared" si="178"/>
        <v>NA</v>
      </c>
      <c r="F377" s="8" t="str">
        <f t="shared" si="194"/>
        <v>NA</v>
      </c>
      <c r="G377" s="8" t="str">
        <f t="shared" si="179"/>
        <v>NA</v>
      </c>
      <c r="H377" s="8" t="str">
        <f t="shared" si="204"/>
        <v>NA</v>
      </c>
      <c r="I377" s="15" t="str">
        <f t="shared" si="195"/>
        <v>NA</v>
      </c>
      <c r="J377" s="15" t="str">
        <f t="shared" si="205"/>
        <v>NA</v>
      </c>
      <c r="K377" s="19"/>
      <c r="L377" s="8" t="str">
        <f t="shared" si="180"/>
        <v>NA</v>
      </c>
      <c r="M377" s="8" t="str">
        <f t="shared" si="206"/>
        <v>NA</v>
      </c>
      <c r="N377" s="15" t="str">
        <f t="shared" si="196"/>
        <v>NA</v>
      </c>
      <c r="O377" s="14" t="str">
        <f t="shared" si="207"/>
        <v>NA</v>
      </c>
      <c r="P377" s="8" t="str">
        <f t="shared" si="197"/>
        <v>NA</v>
      </c>
      <c r="Q377" s="13">
        <f t="shared" si="202"/>
        <v>367</v>
      </c>
      <c r="R377" s="10">
        <v>1506.2909839894519</v>
      </c>
      <c r="S377" s="12">
        <f t="shared" si="203"/>
        <v>6.0000000000000305E-3</v>
      </c>
      <c r="T377" s="11">
        <f t="shared" si="198"/>
        <v>38270124.96437674</v>
      </c>
      <c r="U377" s="11">
        <f t="shared" si="208"/>
        <v>44947183.650186539</v>
      </c>
      <c r="V377" s="11">
        <f t="shared" si="199"/>
        <v>1000</v>
      </c>
      <c r="W377" s="11">
        <f t="shared" si="200"/>
        <v>1559667.8108168384</v>
      </c>
      <c r="X377" s="10">
        <f t="shared" si="181"/>
        <v>0.66388235117193184</v>
      </c>
      <c r="Y377" s="10">
        <f t="shared" si="209"/>
        <v>29840.305842593665</v>
      </c>
      <c r="AA377" s="11">
        <f t="shared" si="182"/>
        <v>5000</v>
      </c>
      <c r="AB377" s="11">
        <f t="shared" si="210"/>
        <v>1840000</v>
      </c>
      <c r="AC377" s="24"/>
      <c r="AD377" s="26" t="str">
        <f t="shared" si="183"/>
        <v>NA</v>
      </c>
      <c r="AE377" s="26" t="str">
        <f t="shared" si="184"/>
        <v>NA</v>
      </c>
      <c r="AF377" s="26" t="str">
        <f t="shared" si="185"/>
        <v>NA</v>
      </c>
      <c r="AG377" s="26">
        <f t="shared" si="186"/>
        <v>0</v>
      </c>
      <c r="AH377" s="26">
        <f t="shared" si="187"/>
        <v>0</v>
      </c>
      <c r="AI377" s="26">
        <f t="shared" si="188"/>
        <v>0</v>
      </c>
      <c r="AJ377" s="26">
        <f t="shared" si="189"/>
        <v>0</v>
      </c>
      <c r="AK377" s="26">
        <f t="shared" si="190"/>
        <v>0</v>
      </c>
      <c r="AL377" s="26">
        <f t="shared" si="191"/>
        <v>0</v>
      </c>
      <c r="AM377" s="26">
        <f t="shared" si="192"/>
        <v>0</v>
      </c>
    </row>
    <row r="378" spans="1:39" x14ac:dyDescent="0.3">
      <c r="A378" s="33">
        <f t="shared" si="201"/>
        <v>369</v>
      </c>
      <c r="B378">
        <v>1681.0207381322284</v>
      </c>
      <c r="C378" s="6" t="str">
        <f t="shared" si="177"/>
        <v>NA</v>
      </c>
      <c r="D378" s="7" t="str">
        <f t="shared" si="193"/>
        <v>NA</v>
      </c>
      <c r="E378" s="8" t="str">
        <f t="shared" si="178"/>
        <v>NA</v>
      </c>
      <c r="F378" s="8" t="str">
        <f t="shared" si="194"/>
        <v>NA</v>
      </c>
      <c r="G378" s="8" t="str">
        <f t="shared" si="179"/>
        <v>NA</v>
      </c>
      <c r="H378" s="8" t="str">
        <f t="shared" si="204"/>
        <v>NA</v>
      </c>
      <c r="I378" s="15" t="str">
        <f t="shared" si="195"/>
        <v>NA</v>
      </c>
      <c r="J378" s="15" t="str">
        <f t="shared" si="205"/>
        <v>NA</v>
      </c>
      <c r="K378" s="19"/>
      <c r="L378" s="8" t="str">
        <f t="shared" si="180"/>
        <v>NA</v>
      </c>
      <c r="M378" s="8" t="str">
        <f t="shared" si="206"/>
        <v>NA</v>
      </c>
      <c r="N378" s="15" t="str">
        <f t="shared" si="196"/>
        <v>NA</v>
      </c>
      <c r="O378" s="14" t="str">
        <f t="shared" si="207"/>
        <v>NA</v>
      </c>
      <c r="P378" s="8" t="str">
        <f t="shared" si="197"/>
        <v>NA</v>
      </c>
      <c r="Q378" s="13">
        <f t="shared" si="202"/>
        <v>368</v>
      </c>
      <c r="R378" s="10">
        <v>1681.0207381322284</v>
      </c>
      <c r="S378" s="12">
        <f t="shared" si="203"/>
        <v>0.11600000000000008</v>
      </c>
      <c r="T378" s="11">
        <f t="shared" si="198"/>
        <v>38753564.026431456</v>
      </c>
      <c r="U378" s="11">
        <f t="shared" si="208"/>
        <v>50162172.953608185</v>
      </c>
      <c r="V378" s="11">
        <f t="shared" si="199"/>
        <v>1000</v>
      </c>
      <c r="W378" s="11">
        <f t="shared" si="200"/>
        <v>1560667.8108168384</v>
      </c>
      <c r="X378" s="10">
        <f t="shared" si="181"/>
        <v>0.59487665875621121</v>
      </c>
      <c r="Y378" s="10">
        <f t="shared" si="209"/>
        <v>29840.900719252422</v>
      </c>
      <c r="AA378" s="11">
        <f t="shared" si="182"/>
        <v>5000</v>
      </c>
      <c r="AB378" s="11">
        <f t="shared" si="210"/>
        <v>1845000</v>
      </c>
      <c r="AC378" s="24"/>
      <c r="AD378" s="26" t="str">
        <f t="shared" si="183"/>
        <v>NA</v>
      </c>
      <c r="AE378" s="26" t="str">
        <f t="shared" si="184"/>
        <v>NA</v>
      </c>
      <c r="AF378" s="26" t="str">
        <f t="shared" si="185"/>
        <v>NA</v>
      </c>
      <c r="AG378" s="26">
        <f t="shared" si="186"/>
        <v>0</v>
      </c>
      <c r="AH378" s="26">
        <f t="shared" si="187"/>
        <v>0</v>
      </c>
      <c r="AI378" s="26">
        <f t="shared" si="188"/>
        <v>0</v>
      </c>
      <c r="AJ378" s="26">
        <f t="shared" si="189"/>
        <v>0</v>
      </c>
      <c r="AK378" s="26">
        <f t="shared" si="190"/>
        <v>0</v>
      </c>
      <c r="AL378" s="26">
        <f t="shared" si="191"/>
        <v>0</v>
      </c>
      <c r="AM378" s="26">
        <f t="shared" si="192"/>
        <v>0</v>
      </c>
    </row>
    <row r="379" spans="1:39" x14ac:dyDescent="0.3">
      <c r="A379" s="33">
        <f t="shared" si="201"/>
        <v>370</v>
      </c>
      <c r="B379">
        <v>1677.6586966559639</v>
      </c>
      <c r="C379" s="6" t="str">
        <f t="shared" si="177"/>
        <v>NA</v>
      </c>
      <c r="D379" s="7" t="str">
        <f t="shared" si="193"/>
        <v>NA</v>
      </c>
      <c r="E379" s="8" t="str">
        <f t="shared" si="178"/>
        <v>NA</v>
      </c>
      <c r="F379" s="8" t="str">
        <f t="shared" si="194"/>
        <v>NA</v>
      </c>
      <c r="G379" s="8" t="str">
        <f t="shared" si="179"/>
        <v>NA</v>
      </c>
      <c r="H379" s="8" t="str">
        <f t="shared" si="204"/>
        <v>NA</v>
      </c>
      <c r="I379" s="15" t="str">
        <f t="shared" si="195"/>
        <v>NA</v>
      </c>
      <c r="J379" s="15" t="str">
        <f t="shared" si="205"/>
        <v>NA</v>
      </c>
      <c r="K379" s="19"/>
      <c r="L379" s="8" t="str">
        <f t="shared" si="180"/>
        <v>NA</v>
      </c>
      <c r="M379" s="8" t="str">
        <f t="shared" si="206"/>
        <v>NA</v>
      </c>
      <c r="N379" s="15" t="str">
        <f t="shared" si="196"/>
        <v>NA</v>
      </c>
      <c r="O379" s="14" t="str">
        <f t="shared" si="207"/>
        <v>NA</v>
      </c>
      <c r="P379" s="8" t="str">
        <f t="shared" si="197"/>
        <v>NA</v>
      </c>
      <c r="Q379" s="13">
        <f t="shared" si="202"/>
        <v>369</v>
      </c>
      <c r="R379" s="10">
        <v>1677.6586966559639</v>
      </c>
      <c r="S379" s="12">
        <f t="shared" si="203"/>
        <v>-2.0000000000000222E-3</v>
      </c>
      <c r="T379" s="11">
        <f t="shared" si="198"/>
        <v>39243046.076761849</v>
      </c>
      <c r="U379" s="11">
        <f t="shared" si="208"/>
        <v>50062846.607700966</v>
      </c>
      <c r="V379" s="11">
        <f t="shared" si="199"/>
        <v>1000</v>
      </c>
      <c r="W379" s="11">
        <f t="shared" si="200"/>
        <v>1561667.8108168384</v>
      </c>
      <c r="X379" s="10">
        <f t="shared" si="181"/>
        <v>0.59606879634890908</v>
      </c>
      <c r="Y379" s="10">
        <f t="shared" si="209"/>
        <v>29841.496788048771</v>
      </c>
      <c r="AA379" s="11">
        <f t="shared" si="182"/>
        <v>5000</v>
      </c>
      <c r="AB379" s="11">
        <f t="shared" si="210"/>
        <v>1850000</v>
      </c>
      <c r="AC379" s="24"/>
      <c r="AD379" s="26" t="str">
        <f t="shared" si="183"/>
        <v>NA</v>
      </c>
      <c r="AE379" s="26" t="str">
        <f t="shared" si="184"/>
        <v>NA</v>
      </c>
      <c r="AF379" s="26" t="str">
        <f t="shared" si="185"/>
        <v>NA</v>
      </c>
      <c r="AG379" s="26">
        <f t="shared" si="186"/>
        <v>0</v>
      </c>
      <c r="AH379" s="26">
        <f t="shared" si="187"/>
        <v>0</v>
      </c>
      <c r="AI379" s="26">
        <f t="shared" si="188"/>
        <v>0</v>
      </c>
      <c r="AJ379" s="26">
        <f t="shared" si="189"/>
        <v>0</v>
      </c>
      <c r="AK379" s="26">
        <f t="shared" si="190"/>
        <v>0</v>
      </c>
      <c r="AL379" s="26">
        <f t="shared" si="191"/>
        <v>0</v>
      </c>
      <c r="AM379" s="26">
        <f t="shared" si="192"/>
        <v>0</v>
      </c>
    </row>
    <row r="380" spans="1:39" x14ac:dyDescent="0.3">
      <c r="A380" s="33">
        <f t="shared" si="201"/>
        <v>371</v>
      </c>
      <c r="B380">
        <v>1634.0395705429089</v>
      </c>
      <c r="C380" s="6" t="str">
        <f t="shared" si="177"/>
        <v>NA</v>
      </c>
      <c r="D380" s="7" t="str">
        <f t="shared" si="193"/>
        <v>NA</v>
      </c>
      <c r="E380" s="8" t="str">
        <f t="shared" si="178"/>
        <v>NA</v>
      </c>
      <c r="F380" s="8" t="str">
        <f t="shared" si="194"/>
        <v>NA</v>
      </c>
      <c r="G380" s="8" t="str">
        <f t="shared" si="179"/>
        <v>NA</v>
      </c>
      <c r="H380" s="8" t="str">
        <f t="shared" si="204"/>
        <v>NA</v>
      </c>
      <c r="I380" s="15" t="str">
        <f t="shared" si="195"/>
        <v>NA</v>
      </c>
      <c r="J380" s="15" t="str">
        <f t="shared" si="205"/>
        <v>NA</v>
      </c>
      <c r="K380" s="19"/>
      <c r="L380" s="8" t="str">
        <f t="shared" si="180"/>
        <v>NA</v>
      </c>
      <c r="M380" s="8" t="str">
        <f t="shared" si="206"/>
        <v>NA</v>
      </c>
      <c r="N380" s="15" t="str">
        <f t="shared" si="196"/>
        <v>NA</v>
      </c>
      <c r="O380" s="14" t="str">
        <f t="shared" si="207"/>
        <v>NA</v>
      </c>
      <c r="P380" s="8" t="str">
        <f t="shared" si="197"/>
        <v>NA</v>
      </c>
      <c r="Q380" s="13">
        <f t="shared" si="202"/>
        <v>370</v>
      </c>
      <c r="R380" s="10">
        <v>1634.0395705429089</v>
      </c>
      <c r="S380" s="12">
        <f t="shared" si="203"/>
        <v>-2.5999999999999975E-2</v>
      </c>
      <c r="T380" s="11">
        <f t="shared" si="198"/>
        <v>39738646.652721375</v>
      </c>
      <c r="U380" s="11">
        <f t="shared" si="208"/>
        <v>48762186.595900737</v>
      </c>
      <c r="V380" s="11">
        <f t="shared" si="199"/>
        <v>1000</v>
      </c>
      <c r="W380" s="11">
        <f t="shared" si="200"/>
        <v>1562667.8108168384</v>
      </c>
      <c r="X380" s="10">
        <f t="shared" si="181"/>
        <v>0.61198028372577928</v>
      </c>
      <c r="Y380" s="10">
        <f t="shared" si="209"/>
        <v>29842.108768332499</v>
      </c>
      <c r="AA380" s="11">
        <f t="shared" si="182"/>
        <v>5000</v>
      </c>
      <c r="AB380" s="11">
        <f t="shared" si="210"/>
        <v>1855000</v>
      </c>
      <c r="AC380" s="24"/>
      <c r="AD380" s="26" t="str">
        <f t="shared" si="183"/>
        <v>NA</v>
      </c>
      <c r="AE380" s="26" t="str">
        <f t="shared" si="184"/>
        <v>NA</v>
      </c>
      <c r="AF380" s="26" t="str">
        <f t="shared" si="185"/>
        <v>NA</v>
      </c>
      <c r="AG380" s="26">
        <f t="shared" si="186"/>
        <v>0</v>
      </c>
      <c r="AH380" s="26">
        <f t="shared" si="187"/>
        <v>0</v>
      </c>
      <c r="AI380" s="26">
        <f t="shared" si="188"/>
        <v>0</v>
      </c>
      <c r="AJ380" s="26">
        <f t="shared" si="189"/>
        <v>0</v>
      </c>
      <c r="AK380" s="26">
        <f t="shared" si="190"/>
        <v>0</v>
      </c>
      <c r="AL380" s="26">
        <f t="shared" si="191"/>
        <v>0</v>
      </c>
      <c r="AM380" s="26">
        <f t="shared" si="192"/>
        <v>0</v>
      </c>
    </row>
    <row r="381" spans="1:39" x14ac:dyDescent="0.3">
      <c r="A381" s="33">
        <f t="shared" si="201"/>
        <v>372</v>
      </c>
      <c r="B381">
        <v>1709.2053907878828</v>
      </c>
      <c r="C381" s="6" t="str">
        <f t="shared" si="177"/>
        <v>NA</v>
      </c>
      <c r="D381" s="7" t="str">
        <f t="shared" si="193"/>
        <v>NA</v>
      </c>
      <c r="E381" s="8" t="str">
        <f t="shared" si="178"/>
        <v>NA</v>
      </c>
      <c r="F381" s="8" t="str">
        <f t="shared" si="194"/>
        <v>NA</v>
      </c>
      <c r="G381" s="8" t="str">
        <f t="shared" si="179"/>
        <v>NA</v>
      </c>
      <c r="H381" s="8" t="str">
        <f t="shared" si="204"/>
        <v>NA</v>
      </c>
      <c r="I381" s="15" t="str">
        <f t="shared" si="195"/>
        <v>NA</v>
      </c>
      <c r="J381" s="15" t="str">
        <f t="shared" si="205"/>
        <v>NA</v>
      </c>
      <c r="K381" s="19"/>
      <c r="L381" s="8" t="str">
        <f t="shared" si="180"/>
        <v>NA</v>
      </c>
      <c r="M381" s="8" t="str">
        <f t="shared" si="206"/>
        <v>NA</v>
      </c>
      <c r="N381" s="15" t="str">
        <f t="shared" si="196"/>
        <v>NA</v>
      </c>
      <c r="O381" s="14" t="str">
        <f t="shared" si="207"/>
        <v>NA</v>
      </c>
      <c r="P381" s="8" t="str">
        <f t="shared" si="197"/>
        <v>NA</v>
      </c>
      <c r="Q381" s="13">
        <f t="shared" si="202"/>
        <v>371</v>
      </c>
      <c r="R381" s="10">
        <v>1709.2053907878828</v>
      </c>
      <c r="S381" s="12">
        <f t="shared" si="203"/>
        <v>4.6000000000000076E-2</v>
      </c>
      <c r="T381" s="11">
        <f t="shared" si="198"/>
        <v>40240442.235880382</v>
      </c>
      <c r="U381" s="11">
        <f t="shared" si="208"/>
        <v>51006293.17931217</v>
      </c>
      <c r="V381" s="11">
        <f t="shared" si="199"/>
        <v>1000</v>
      </c>
      <c r="W381" s="11">
        <f t="shared" si="200"/>
        <v>1563667.8108168384</v>
      </c>
      <c r="X381" s="10">
        <f t="shared" si="181"/>
        <v>0.58506719285447351</v>
      </c>
      <c r="Y381" s="10">
        <f t="shared" si="209"/>
        <v>29842.693835525351</v>
      </c>
      <c r="AA381" s="11">
        <f t="shared" si="182"/>
        <v>5000</v>
      </c>
      <c r="AB381" s="11">
        <f t="shared" si="210"/>
        <v>1860000</v>
      </c>
      <c r="AC381" s="24"/>
      <c r="AD381" s="26" t="str">
        <f t="shared" si="183"/>
        <v>NA</v>
      </c>
      <c r="AE381" s="26" t="str">
        <f t="shared" si="184"/>
        <v>NA</v>
      </c>
      <c r="AF381" s="26" t="str">
        <f t="shared" si="185"/>
        <v>NA</v>
      </c>
      <c r="AG381" s="26">
        <f t="shared" si="186"/>
        <v>0</v>
      </c>
      <c r="AH381" s="26">
        <f t="shared" si="187"/>
        <v>0</v>
      </c>
      <c r="AI381" s="26">
        <f t="shared" si="188"/>
        <v>0</v>
      </c>
      <c r="AJ381" s="26">
        <f t="shared" si="189"/>
        <v>0</v>
      </c>
      <c r="AK381" s="26">
        <f t="shared" si="190"/>
        <v>0</v>
      </c>
      <c r="AL381" s="26">
        <f t="shared" si="191"/>
        <v>0</v>
      </c>
      <c r="AM381" s="26">
        <f t="shared" si="192"/>
        <v>0</v>
      </c>
    </row>
    <row r="382" spans="1:39" x14ac:dyDescent="0.3">
      <c r="A382" s="33">
        <f t="shared" si="201"/>
        <v>373</v>
      </c>
      <c r="B382">
        <v>1528.0296193643674</v>
      </c>
      <c r="C382" s="6" t="str">
        <f t="shared" si="177"/>
        <v>NA</v>
      </c>
      <c r="D382" s="7" t="str">
        <f t="shared" si="193"/>
        <v>NA</v>
      </c>
      <c r="E382" s="8" t="str">
        <f t="shared" si="178"/>
        <v>NA</v>
      </c>
      <c r="F382" s="8" t="str">
        <f t="shared" si="194"/>
        <v>NA</v>
      </c>
      <c r="G382" s="8" t="str">
        <f t="shared" si="179"/>
        <v>NA</v>
      </c>
      <c r="H382" s="8" t="str">
        <f t="shared" si="204"/>
        <v>NA</v>
      </c>
      <c r="I382" s="15" t="str">
        <f t="shared" si="195"/>
        <v>NA</v>
      </c>
      <c r="J382" s="15" t="str">
        <f t="shared" si="205"/>
        <v>NA</v>
      </c>
      <c r="K382" s="19"/>
      <c r="L382" s="8" t="str">
        <f t="shared" si="180"/>
        <v>NA</v>
      </c>
      <c r="M382" s="8" t="str">
        <f t="shared" si="206"/>
        <v>NA</v>
      </c>
      <c r="N382" s="15" t="str">
        <f t="shared" si="196"/>
        <v>NA</v>
      </c>
      <c r="O382" s="14" t="str">
        <f t="shared" si="207"/>
        <v>NA</v>
      </c>
      <c r="P382" s="8" t="str">
        <f t="shared" si="197"/>
        <v>NA</v>
      </c>
      <c r="Q382" s="13">
        <f t="shared" si="202"/>
        <v>372</v>
      </c>
      <c r="R382" s="10">
        <v>1528.0296193643674</v>
      </c>
      <c r="S382" s="12">
        <f t="shared" si="203"/>
        <v>-0.10599999999999994</v>
      </c>
      <c r="T382" s="11">
        <f t="shared" si="198"/>
        <v>40748510.263828896</v>
      </c>
      <c r="U382" s="11">
        <f t="shared" si="208"/>
        <v>45600520.102305077</v>
      </c>
      <c r="V382" s="11">
        <f t="shared" si="199"/>
        <v>1000</v>
      </c>
      <c r="W382" s="11">
        <f t="shared" si="200"/>
        <v>1564667.8108168384</v>
      </c>
      <c r="X382" s="10">
        <f t="shared" si="181"/>
        <v>0.65443757589985851</v>
      </c>
      <c r="Y382" s="10">
        <f t="shared" si="209"/>
        <v>29843.348273101252</v>
      </c>
      <c r="AA382" s="11">
        <f t="shared" si="182"/>
        <v>5000</v>
      </c>
      <c r="AB382" s="11">
        <f t="shared" si="210"/>
        <v>1865000</v>
      </c>
      <c r="AC382" s="24"/>
      <c r="AD382" s="26" t="str">
        <f t="shared" si="183"/>
        <v>NA</v>
      </c>
      <c r="AE382" s="26" t="str">
        <f t="shared" si="184"/>
        <v>NA</v>
      </c>
      <c r="AF382" s="26" t="str">
        <f t="shared" si="185"/>
        <v>NA</v>
      </c>
      <c r="AG382" s="26">
        <f t="shared" si="186"/>
        <v>0</v>
      </c>
      <c r="AH382" s="26">
        <f t="shared" si="187"/>
        <v>0</v>
      </c>
      <c r="AI382" s="26">
        <f t="shared" si="188"/>
        <v>0</v>
      </c>
      <c r="AJ382" s="26">
        <f t="shared" si="189"/>
        <v>0</v>
      </c>
      <c r="AK382" s="26">
        <f t="shared" si="190"/>
        <v>0</v>
      </c>
      <c r="AL382" s="26">
        <f t="shared" si="191"/>
        <v>0</v>
      </c>
      <c r="AM382" s="26">
        <f t="shared" si="192"/>
        <v>0</v>
      </c>
    </row>
    <row r="383" spans="1:39" x14ac:dyDescent="0.3">
      <c r="A383" s="33">
        <f t="shared" si="201"/>
        <v>374</v>
      </c>
      <c r="B383">
        <v>1485.244790022165</v>
      </c>
      <c r="C383" s="6" t="str">
        <f t="shared" si="177"/>
        <v>NA</v>
      </c>
      <c r="D383" s="7" t="str">
        <f t="shared" si="193"/>
        <v>NA</v>
      </c>
      <c r="E383" s="8" t="str">
        <f t="shared" si="178"/>
        <v>NA</v>
      </c>
      <c r="F383" s="8" t="str">
        <f t="shared" si="194"/>
        <v>NA</v>
      </c>
      <c r="G383" s="8" t="str">
        <f t="shared" si="179"/>
        <v>NA</v>
      </c>
      <c r="H383" s="8" t="str">
        <f t="shared" si="204"/>
        <v>NA</v>
      </c>
      <c r="I383" s="15" t="str">
        <f t="shared" si="195"/>
        <v>NA</v>
      </c>
      <c r="J383" s="15" t="str">
        <f t="shared" si="205"/>
        <v>NA</v>
      </c>
      <c r="K383" s="19"/>
      <c r="L383" s="8" t="str">
        <f t="shared" si="180"/>
        <v>NA</v>
      </c>
      <c r="M383" s="8" t="str">
        <f t="shared" si="206"/>
        <v>NA</v>
      </c>
      <c r="N383" s="15" t="str">
        <f t="shared" si="196"/>
        <v>NA</v>
      </c>
      <c r="O383" s="14" t="str">
        <f t="shared" si="207"/>
        <v>NA</v>
      </c>
      <c r="P383" s="8" t="str">
        <f t="shared" si="197"/>
        <v>NA</v>
      </c>
      <c r="Q383" s="13">
        <f t="shared" si="202"/>
        <v>373</v>
      </c>
      <c r="R383" s="10">
        <v>1485.244790022165</v>
      </c>
      <c r="S383" s="12">
        <f t="shared" si="203"/>
        <v>-2.8000000000000028E-2</v>
      </c>
      <c r="T383" s="11">
        <f t="shared" si="198"/>
        <v>41262929.142126739</v>
      </c>
      <c r="U383" s="11">
        <f t="shared" si="208"/>
        <v>44324677.539440535</v>
      </c>
      <c r="V383" s="11">
        <f t="shared" si="199"/>
        <v>1000</v>
      </c>
      <c r="W383" s="11">
        <f t="shared" si="200"/>
        <v>1565667.8108168384</v>
      </c>
      <c r="X383" s="10">
        <f t="shared" si="181"/>
        <v>0.67328968713977211</v>
      </c>
      <c r="Y383" s="10">
        <f t="shared" si="209"/>
        <v>29844.021562788392</v>
      </c>
      <c r="AA383" s="11">
        <f t="shared" si="182"/>
        <v>5000</v>
      </c>
      <c r="AB383" s="11">
        <f t="shared" si="210"/>
        <v>1870000</v>
      </c>
      <c r="AC383" s="24"/>
      <c r="AD383" s="26" t="str">
        <f t="shared" si="183"/>
        <v>NA</v>
      </c>
      <c r="AE383" s="26" t="str">
        <f t="shared" si="184"/>
        <v>NA</v>
      </c>
      <c r="AF383" s="26" t="str">
        <f t="shared" si="185"/>
        <v>NA</v>
      </c>
      <c r="AG383" s="26">
        <f t="shared" si="186"/>
        <v>0</v>
      </c>
      <c r="AH383" s="26">
        <f t="shared" si="187"/>
        <v>0</v>
      </c>
      <c r="AI383" s="26">
        <f t="shared" si="188"/>
        <v>0</v>
      </c>
      <c r="AJ383" s="26">
        <f t="shared" si="189"/>
        <v>0</v>
      </c>
      <c r="AK383" s="26">
        <f t="shared" si="190"/>
        <v>0</v>
      </c>
      <c r="AL383" s="26">
        <f t="shared" si="191"/>
        <v>0</v>
      </c>
      <c r="AM383" s="26">
        <f t="shared" si="192"/>
        <v>0</v>
      </c>
    </row>
    <row r="384" spans="1:39" x14ac:dyDescent="0.3">
      <c r="A384" s="33">
        <f t="shared" si="201"/>
        <v>375</v>
      </c>
      <c r="B384">
        <v>1620.402065914182</v>
      </c>
      <c r="C384" s="6" t="str">
        <f t="shared" si="177"/>
        <v>NA</v>
      </c>
      <c r="D384" s="7" t="str">
        <f t="shared" si="193"/>
        <v>NA</v>
      </c>
      <c r="E384" s="8" t="str">
        <f t="shared" si="178"/>
        <v>NA</v>
      </c>
      <c r="F384" s="8" t="str">
        <f t="shared" si="194"/>
        <v>NA</v>
      </c>
      <c r="G384" s="8" t="str">
        <f t="shared" si="179"/>
        <v>NA</v>
      </c>
      <c r="H384" s="8" t="str">
        <f t="shared" si="204"/>
        <v>NA</v>
      </c>
      <c r="I384" s="15" t="str">
        <f t="shared" si="195"/>
        <v>NA</v>
      </c>
      <c r="J384" s="15" t="str">
        <f t="shared" si="205"/>
        <v>NA</v>
      </c>
      <c r="K384" s="19"/>
      <c r="L384" s="8" t="str">
        <f t="shared" si="180"/>
        <v>NA</v>
      </c>
      <c r="M384" s="8" t="str">
        <f t="shared" si="206"/>
        <v>NA</v>
      </c>
      <c r="N384" s="15" t="str">
        <f t="shared" si="196"/>
        <v>NA</v>
      </c>
      <c r="O384" s="14" t="str">
        <f t="shared" si="207"/>
        <v>NA</v>
      </c>
      <c r="P384" s="8" t="str">
        <f t="shared" si="197"/>
        <v>NA</v>
      </c>
      <c r="Q384" s="13">
        <f t="shared" si="202"/>
        <v>374</v>
      </c>
      <c r="R384" s="10">
        <v>1620.402065914182</v>
      </c>
      <c r="S384" s="12">
        <f t="shared" si="203"/>
        <v>9.099999999999997E-2</v>
      </c>
      <c r="T384" s="11">
        <f t="shared" si="198"/>
        <v>41783778.256403334</v>
      </c>
      <c r="U384" s="11">
        <f t="shared" si="208"/>
        <v>48359314.195529625</v>
      </c>
      <c r="V384" s="11">
        <f t="shared" si="199"/>
        <v>1000</v>
      </c>
      <c r="W384" s="11">
        <f t="shared" si="200"/>
        <v>1566667.8108168384</v>
      </c>
      <c r="X384" s="10">
        <f t="shared" si="181"/>
        <v>0.61713078564598722</v>
      </c>
      <c r="Y384" s="10">
        <f t="shared" si="209"/>
        <v>29844.638693574037</v>
      </c>
      <c r="AA384" s="11">
        <f t="shared" si="182"/>
        <v>5000</v>
      </c>
      <c r="AB384" s="11">
        <f t="shared" si="210"/>
        <v>1875000</v>
      </c>
      <c r="AC384" s="24"/>
      <c r="AD384" s="26" t="str">
        <f t="shared" si="183"/>
        <v>NA</v>
      </c>
      <c r="AE384" s="26" t="str">
        <f t="shared" si="184"/>
        <v>NA</v>
      </c>
      <c r="AF384" s="26" t="str">
        <f t="shared" si="185"/>
        <v>NA</v>
      </c>
      <c r="AG384" s="26">
        <f t="shared" si="186"/>
        <v>0</v>
      </c>
      <c r="AH384" s="26">
        <f t="shared" si="187"/>
        <v>0</v>
      </c>
      <c r="AI384" s="26">
        <f t="shared" si="188"/>
        <v>0</v>
      </c>
      <c r="AJ384" s="26">
        <f t="shared" si="189"/>
        <v>0</v>
      </c>
      <c r="AK384" s="26">
        <f t="shared" si="190"/>
        <v>0</v>
      </c>
      <c r="AL384" s="26">
        <f t="shared" si="191"/>
        <v>0</v>
      </c>
      <c r="AM384" s="26">
        <f t="shared" si="192"/>
        <v>0</v>
      </c>
    </row>
    <row r="385" spans="1:39" x14ac:dyDescent="0.3">
      <c r="A385" s="33">
        <f t="shared" si="201"/>
        <v>376</v>
      </c>
      <c r="B385">
        <v>1594.4756328595552</v>
      </c>
      <c r="C385" s="6" t="str">
        <f t="shared" si="177"/>
        <v>NA</v>
      </c>
      <c r="D385" s="7" t="str">
        <f t="shared" si="193"/>
        <v>NA</v>
      </c>
      <c r="E385" s="8" t="str">
        <f t="shared" si="178"/>
        <v>NA</v>
      </c>
      <c r="F385" s="8" t="str">
        <f t="shared" si="194"/>
        <v>NA</v>
      </c>
      <c r="G385" s="8" t="str">
        <f t="shared" si="179"/>
        <v>NA</v>
      </c>
      <c r="H385" s="8" t="str">
        <f t="shared" si="204"/>
        <v>NA</v>
      </c>
      <c r="I385" s="15" t="str">
        <f t="shared" si="195"/>
        <v>NA</v>
      </c>
      <c r="J385" s="15" t="str">
        <f t="shared" si="205"/>
        <v>NA</v>
      </c>
      <c r="K385" s="19"/>
      <c r="L385" s="8" t="str">
        <f t="shared" si="180"/>
        <v>NA</v>
      </c>
      <c r="M385" s="8" t="str">
        <f t="shared" si="206"/>
        <v>NA</v>
      </c>
      <c r="N385" s="15" t="str">
        <f t="shared" si="196"/>
        <v>NA</v>
      </c>
      <c r="O385" s="14" t="str">
        <f t="shared" si="207"/>
        <v>NA</v>
      </c>
      <c r="P385" s="8" t="str">
        <f t="shared" si="197"/>
        <v>NA</v>
      </c>
      <c r="Q385" s="13">
        <f t="shared" si="202"/>
        <v>375</v>
      </c>
      <c r="R385" s="10">
        <v>1594.4756328595552</v>
      </c>
      <c r="S385" s="12">
        <f t="shared" si="203"/>
        <v>-1.5999999999999955E-2</v>
      </c>
      <c r="T385" s="11">
        <f t="shared" si="198"/>
        <v>42311137.984608367</v>
      </c>
      <c r="U385" s="11">
        <f t="shared" si="208"/>
        <v>47586549.168401152</v>
      </c>
      <c r="V385" s="11">
        <f t="shared" si="199"/>
        <v>1000</v>
      </c>
      <c r="W385" s="11">
        <f t="shared" si="200"/>
        <v>1567667.8108168384</v>
      </c>
      <c r="X385" s="10">
        <f t="shared" si="181"/>
        <v>0.62716543256706025</v>
      </c>
      <c r="Y385" s="10">
        <f t="shared" si="209"/>
        <v>29845.265859006606</v>
      </c>
      <c r="AA385" s="11">
        <f t="shared" si="182"/>
        <v>5000</v>
      </c>
      <c r="AB385" s="11">
        <f t="shared" si="210"/>
        <v>1880000</v>
      </c>
      <c r="AC385" s="24"/>
      <c r="AD385" s="26" t="str">
        <f t="shared" si="183"/>
        <v>NA</v>
      </c>
      <c r="AE385" s="26" t="str">
        <f t="shared" si="184"/>
        <v>NA</v>
      </c>
      <c r="AF385" s="26" t="str">
        <f t="shared" si="185"/>
        <v>NA</v>
      </c>
      <c r="AG385" s="26">
        <f t="shared" si="186"/>
        <v>0</v>
      </c>
      <c r="AH385" s="26">
        <f t="shared" si="187"/>
        <v>0</v>
      </c>
      <c r="AI385" s="26">
        <f t="shared" si="188"/>
        <v>0</v>
      </c>
      <c r="AJ385" s="26">
        <f t="shared" si="189"/>
        <v>0</v>
      </c>
      <c r="AK385" s="26">
        <f t="shared" si="190"/>
        <v>0</v>
      </c>
      <c r="AL385" s="26">
        <f t="shared" si="191"/>
        <v>0</v>
      </c>
      <c r="AM385" s="26">
        <f t="shared" si="192"/>
        <v>0</v>
      </c>
    </row>
    <row r="386" spans="1:39" x14ac:dyDescent="0.3">
      <c r="A386" s="33">
        <f t="shared" si="201"/>
        <v>377</v>
      </c>
      <c r="B386">
        <v>1543.4524126080494</v>
      </c>
      <c r="C386" s="6" t="str">
        <f t="shared" si="177"/>
        <v>NA</v>
      </c>
      <c r="D386" s="7" t="str">
        <f t="shared" si="193"/>
        <v>NA</v>
      </c>
      <c r="E386" s="8" t="str">
        <f t="shared" si="178"/>
        <v>NA</v>
      </c>
      <c r="F386" s="8" t="str">
        <f t="shared" si="194"/>
        <v>NA</v>
      </c>
      <c r="G386" s="8" t="str">
        <f t="shared" si="179"/>
        <v>NA</v>
      </c>
      <c r="H386" s="8" t="str">
        <f t="shared" si="204"/>
        <v>NA</v>
      </c>
      <c r="I386" s="15" t="str">
        <f t="shared" si="195"/>
        <v>NA</v>
      </c>
      <c r="J386" s="15" t="str">
        <f t="shared" si="205"/>
        <v>NA</v>
      </c>
      <c r="K386" s="19"/>
      <c r="L386" s="8" t="str">
        <f t="shared" si="180"/>
        <v>NA</v>
      </c>
      <c r="M386" s="8" t="str">
        <f t="shared" si="206"/>
        <v>NA</v>
      </c>
      <c r="N386" s="15" t="str">
        <f t="shared" si="196"/>
        <v>NA</v>
      </c>
      <c r="O386" s="14" t="str">
        <f t="shared" si="207"/>
        <v>NA</v>
      </c>
      <c r="P386" s="8" t="str">
        <f t="shared" si="197"/>
        <v>NA</v>
      </c>
      <c r="Q386" s="13">
        <f t="shared" si="202"/>
        <v>376</v>
      </c>
      <c r="R386" s="10">
        <v>1543.4524126080494</v>
      </c>
      <c r="S386" s="12">
        <f t="shared" si="203"/>
        <v>-3.2000000000000015E-2</v>
      </c>
      <c r="T386" s="11">
        <f t="shared" si="198"/>
        <v>42845089.709415972</v>
      </c>
      <c r="U386" s="11">
        <f t="shared" si="208"/>
        <v>46064747.595012315</v>
      </c>
      <c r="V386" s="11">
        <f t="shared" si="199"/>
        <v>1000</v>
      </c>
      <c r="W386" s="11">
        <f t="shared" si="200"/>
        <v>1568667.8108168384</v>
      </c>
      <c r="X386" s="10">
        <f t="shared" si="181"/>
        <v>0.647898174139525</v>
      </c>
      <c r="Y386" s="10">
        <f t="shared" si="209"/>
        <v>29845.913757180744</v>
      </c>
      <c r="AA386" s="11">
        <f t="shared" si="182"/>
        <v>5000</v>
      </c>
      <c r="AB386" s="11">
        <f t="shared" si="210"/>
        <v>1885000</v>
      </c>
      <c r="AC386" s="24"/>
      <c r="AD386" s="26" t="str">
        <f t="shared" si="183"/>
        <v>NA</v>
      </c>
      <c r="AE386" s="26" t="str">
        <f t="shared" si="184"/>
        <v>NA</v>
      </c>
      <c r="AF386" s="26" t="str">
        <f t="shared" si="185"/>
        <v>NA</v>
      </c>
      <c r="AG386" s="26">
        <f t="shared" si="186"/>
        <v>0</v>
      </c>
      <c r="AH386" s="26">
        <f t="shared" si="187"/>
        <v>0</v>
      </c>
      <c r="AI386" s="26">
        <f t="shared" si="188"/>
        <v>0</v>
      </c>
      <c r="AJ386" s="26">
        <f t="shared" si="189"/>
        <v>0</v>
      </c>
      <c r="AK386" s="26">
        <f t="shared" si="190"/>
        <v>0</v>
      </c>
      <c r="AL386" s="26">
        <f t="shared" si="191"/>
        <v>0</v>
      </c>
      <c r="AM386" s="26">
        <f t="shared" si="192"/>
        <v>0</v>
      </c>
    </row>
    <row r="387" spans="1:39" x14ac:dyDescent="0.3">
      <c r="A387" s="33">
        <f t="shared" si="201"/>
        <v>378</v>
      </c>
      <c r="B387">
        <v>1569.691103622386</v>
      </c>
      <c r="C387" s="6" t="str">
        <f t="shared" si="177"/>
        <v>NA</v>
      </c>
      <c r="D387" s="7" t="str">
        <f t="shared" si="193"/>
        <v>NA</v>
      </c>
      <c r="E387" s="8" t="str">
        <f t="shared" si="178"/>
        <v>NA</v>
      </c>
      <c r="F387" s="8" t="str">
        <f t="shared" si="194"/>
        <v>NA</v>
      </c>
      <c r="G387" s="8" t="str">
        <f t="shared" si="179"/>
        <v>NA</v>
      </c>
      <c r="H387" s="8" t="str">
        <f t="shared" si="204"/>
        <v>NA</v>
      </c>
      <c r="I387" s="15" t="str">
        <f t="shared" si="195"/>
        <v>NA</v>
      </c>
      <c r="J387" s="15" t="str">
        <f t="shared" si="205"/>
        <v>NA</v>
      </c>
      <c r="K387" s="19"/>
      <c r="L387" s="8" t="str">
        <f t="shared" si="180"/>
        <v>NA</v>
      </c>
      <c r="M387" s="8" t="str">
        <f t="shared" si="206"/>
        <v>NA</v>
      </c>
      <c r="N387" s="15" t="str">
        <f t="shared" si="196"/>
        <v>NA</v>
      </c>
      <c r="O387" s="14" t="str">
        <f t="shared" si="207"/>
        <v>NA</v>
      </c>
      <c r="P387" s="8" t="str">
        <f t="shared" si="197"/>
        <v>NA</v>
      </c>
      <c r="Q387" s="13">
        <f t="shared" si="202"/>
        <v>377</v>
      </c>
      <c r="R387" s="10">
        <v>1569.691103622386</v>
      </c>
      <c r="S387" s="12">
        <f t="shared" si="203"/>
        <v>1.6999999999999852E-2</v>
      </c>
      <c r="T387" s="11">
        <f t="shared" si="198"/>
        <v>43385715.830783673</v>
      </c>
      <c r="U387" s="11">
        <f t="shared" si="208"/>
        <v>46848865.304127522</v>
      </c>
      <c r="V387" s="11">
        <f t="shared" si="199"/>
        <v>1000</v>
      </c>
      <c r="W387" s="11">
        <f t="shared" si="200"/>
        <v>1569667.8108168384</v>
      </c>
      <c r="X387" s="10">
        <f t="shared" si="181"/>
        <v>0.63706801783630784</v>
      </c>
      <c r="Y387" s="10">
        <f t="shared" si="209"/>
        <v>29846.550825198581</v>
      </c>
      <c r="AA387" s="11">
        <f t="shared" si="182"/>
        <v>5000</v>
      </c>
      <c r="AB387" s="11">
        <f t="shared" si="210"/>
        <v>1890000</v>
      </c>
      <c r="AC387" s="24"/>
      <c r="AD387" s="26" t="str">
        <f t="shared" si="183"/>
        <v>NA</v>
      </c>
      <c r="AE387" s="26" t="str">
        <f t="shared" si="184"/>
        <v>NA</v>
      </c>
      <c r="AF387" s="26" t="str">
        <f t="shared" si="185"/>
        <v>NA</v>
      </c>
      <c r="AG387" s="26">
        <f t="shared" si="186"/>
        <v>0</v>
      </c>
      <c r="AH387" s="26">
        <f t="shared" si="187"/>
        <v>0</v>
      </c>
      <c r="AI387" s="26">
        <f t="shared" si="188"/>
        <v>0</v>
      </c>
      <c r="AJ387" s="26">
        <f t="shared" si="189"/>
        <v>0</v>
      </c>
      <c r="AK387" s="26">
        <f t="shared" si="190"/>
        <v>0</v>
      </c>
      <c r="AL387" s="26">
        <f t="shared" si="191"/>
        <v>0</v>
      </c>
      <c r="AM387" s="26">
        <f t="shared" si="192"/>
        <v>0</v>
      </c>
    </row>
    <row r="388" spans="1:39" x14ac:dyDescent="0.3">
      <c r="A388" s="33">
        <f t="shared" si="201"/>
        <v>379</v>
      </c>
      <c r="B388">
        <v>1516.3216060992247</v>
      </c>
      <c r="C388" s="6" t="str">
        <f t="shared" si="177"/>
        <v>NA</v>
      </c>
      <c r="D388" s="7" t="str">
        <f t="shared" si="193"/>
        <v>NA</v>
      </c>
      <c r="E388" s="8" t="str">
        <f t="shared" si="178"/>
        <v>NA</v>
      </c>
      <c r="F388" s="8" t="str">
        <f t="shared" si="194"/>
        <v>NA</v>
      </c>
      <c r="G388" s="8" t="str">
        <f t="shared" si="179"/>
        <v>NA</v>
      </c>
      <c r="H388" s="8" t="str">
        <f t="shared" si="204"/>
        <v>NA</v>
      </c>
      <c r="I388" s="15" t="str">
        <f t="shared" si="195"/>
        <v>NA</v>
      </c>
      <c r="J388" s="15" t="str">
        <f t="shared" si="205"/>
        <v>NA</v>
      </c>
      <c r="K388" s="19"/>
      <c r="L388" s="8" t="str">
        <f t="shared" si="180"/>
        <v>NA</v>
      </c>
      <c r="M388" s="8" t="str">
        <f t="shared" si="206"/>
        <v>NA</v>
      </c>
      <c r="N388" s="15" t="str">
        <f t="shared" si="196"/>
        <v>NA</v>
      </c>
      <c r="O388" s="14" t="str">
        <f t="shared" si="207"/>
        <v>NA</v>
      </c>
      <c r="P388" s="8" t="str">
        <f t="shared" si="197"/>
        <v>NA</v>
      </c>
      <c r="Q388" s="13">
        <f t="shared" si="202"/>
        <v>378</v>
      </c>
      <c r="R388" s="10">
        <v>1516.3216060992247</v>
      </c>
      <c r="S388" s="12">
        <f t="shared" si="203"/>
        <v>-3.4000000000000093E-2</v>
      </c>
      <c r="T388" s="11">
        <f t="shared" si="198"/>
        <v>43933099.778668486</v>
      </c>
      <c r="U388" s="11">
        <f t="shared" si="208"/>
        <v>45256969.883787178</v>
      </c>
      <c r="V388" s="11">
        <f t="shared" si="199"/>
        <v>1000</v>
      </c>
      <c r="W388" s="11">
        <f t="shared" si="200"/>
        <v>1570667.8108168384</v>
      </c>
      <c r="X388" s="10">
        <f t="shared" si="181"/>
        <v>0.65949070169390056</v>
      </c>
      <c r="Y388" s="10">
        <f t="shared" si="209"/>
        <v>29847.210315900276</v>
      </c>
      <c r="AA388" s="11">
        <f t="shared" si="182"/>
        <v>5000</v>
      </c>
      <c r="AB388" s="11">
        <f t="shared" si="210"/>
        <v>1895000</v>
      </c>
      <c r="AC388" s="24"/>
      <c r="AD388" s="26" t="str">
        <f t="shared" si="183"/>
        <v>NA</v>
      </c>
      <c r="AE388" s="26" t="str">
        <f t="shared" si="184"/>
        <v>NA</v>
      </c>
      <c r="AF388" s="26" t="str">
        <f t="shared" si="185"/>
        <v>NA</v>
      </c>
      <c r="AG388" s="26">
        <f t="shared" si="186"/>
        <v>0</v>
      </c>
      <c r="AH388" s="26">
        <f t="shared" si="187"/>
        <v>0</v>
      </c>
      <c r="AI388" s="26">
        <f t="shared" si="188"/>
        <v>0</v>
      </c>
      <c r="AJ388" s="26">
        <f t="shared" si="189"/>
        <v>0</v>
      </c>
      <c r="AK388" s="26">
        <f t="shared" si="190"/>
        <v>0</v>
      </c>
      <c r="AL388" s="26">
        <f t="shared" si="191"/>
        <v>0</v>
      </c>
      <c r="AM388" s="26">
        <f t="shared" si="192"/>
        <v>0</v>
      </c>
    </row>
    <row r="389" spans="1:39" x14ac:dyDescent="0.3">
      <c r="A389" s="33">
        <f t="shared" si="201"/>
        <v>380</v>
      </c>
      <c r="B389">
        <v>1388.9505911868898</v>
      </c>
      <c r="C389" s="6" t="str">
        <f t="shared" si="177"/>
        <v>NA</v>
      </c>
      <c r="D389" s="7" t="str">
        <f t="shared" si="193"/>
        <v>NA</v>
      </c>
      <c r="E389" s="8" t="str">
        <f t="shared" si="178"/>
        <v>NA</v>
      </c>
      <c r="F389" s="8" t="str">
        <f t="shared" si="194"/>
        <v>NA</v>
      </c>
      <c r="G389" s="8" t="str">
        <f t="shared" si="179"/>
        <v>NA</v>
      </c>
      <c r="H389" s="8" t="str">
        <f t="shared" si="204"/>
        <v>NA</v>
      </c>
      <c r="I389" s="15" t="str">
        <f t="shared" si="195"/>
        <v>NA</v>
      </c>
      <c r="J389" s="15" t="str">
        <f t="shared" si="205"/>
        <v>NA</v>
      </c>
      <c r="K389" s="19"/>
      <c r="L389" s="8" t="str">
        <f t="shared" si="180"/>
        <v>NA</v>
      </c>
      <c r="M389" s="8" t="str">
        <f t="shared" si="206"/>
        <v>NA</v>
      </c>
      <c r="N389" s="15" t="str">
        <f t="shared" si="196"/>
        <v>NA</v>
      </c>
      <c r="O389" s="14" t="str">
        <f t="shared" si="207"/>
        <v>NA</v>
      </c>
      <c r="P389" s="8" t="str">
        <f t="shared" si="197"/>
        <v>NA</v>
      </c>
      <c r="Q389" s="13">
        <f t="shared" si="202"/>
        <v>379</v>
      </c>
      <c r="R389" s="10">
        <v>1388.9505911868898</v>
      </c>
      <c r="S389" s="12">
        <f t="shared" si="203"/>
        <v>-8.4000000000000005E-2</v>
      </c>
      <c r="T389" s="11">
        <f t="shared" si="198"/>
        <v>44487326.025901824</v>
      </c>
      <c r="U389" s="11">
        <f t="shared" si="208"/>
        <v>41456300.413549058</v>
      </c>
      <c r="V389" s="11">
        <f t="shared" si="199"/>
        <v>15000</v>
      </c>
      <c r="W389" s="11">
        <f t="shared" si="200"/>
        <v>1585667.8108168384</v>
      </c>
      <c r="X389" s="10">
        <f t="shared" si="181"/>
        <v>10.799520224245097</v>
      </c>
      <c r="Y389" s="10">
        <f t="shared" si="209"/>
        <v>29858.009836124522</v>
      </c>
      <c r="AA389" s="11">
        <f t="shared" si="182"/>
        <v>5000</v>
      </c>
      <c r="AB389" s="11">
        <f t="shared" si="210"/>
        <v>1900000</v>
      </c>
      <c r="AC389" s="24"/>
      <c r="AD389" s="26" t="str">
        <f t="shared" si="183"/>
        <v>NA</v>
      </c>
      <c r="AE389" s="26" t="str">
        <f t="shared" si="184"/>
        <v>NA</v>
      </c>
      <c r="AF389" s="26" t="str">
        <f t="shared" si="185"/>
        <v>NA</v>
      </c>
      <c r="AG389" s="26">
        <f t="shared" si="186"/>
        <v>0</v>
      </c>
      <c r="AH389" s="26">
        <f t="shared" si="187"/>
        <v>0</v>
      </c>
      <c r="AI389" s="26">
        <f t="shared" si="188"/>
        <v>0</v>
      </c>
      <c r="AJ389" s="26">
        <f t="shared" si="189"/>
        <v>0</v>
      </c>
      <c r="AK389" s="26">
        <f t="shared" si="190"/>
        <v>0</v>
      </c>
      <c r="AL389" s="26">
        <f t="shared" si="191"/>
        <v>0</v>
      </c>
      <c r="AM389" s="26">
        <f t="shared" si="192"/>
        <v>0</v>
      </c>
    </row>
    <row r="390" spans="1:39" x14ac:dyDescent="0.3">
      <c r="A390" s="33">
        <f t="shared" si="201"/>
        <v>381</v>
      </c>
      <c r="B390">
        <v>1370.8942335014603</v>
      </c>
      <c r="C390" s="6" t="str">
        <f t="shared" si="177"/>
        <v>NA</v>
      </c>
      <c r="D390" s="7" t="str">
        <f t="shared" si="193"/>
        <v>NA</v>
      </c>
      <c r="E390" s="8" t="str">
        <f t="shared" si="178"/>
        <v>NA</v>
      </c>
      <c r="F390" s="8" t="str">
        <f t="shared" si="194"/>
        <v>NA</v>
      </c>
      <c r="G390" s="8" t="str">
        <f t="shared" si="179"/>
        <v>NA</v>
      </c>
      <c r="H390" s="8" t="str">
        <f t="shared" si="204"/>
        <v>NA</v>
      </c>
      <c r="I390" s="15" t="str">
        <f t="shared" si="195"/>
        <v>NA</v>
      </c>
      <c r="J390" s="15" t="str">
        <f t="shared" si="205"/>
        <v>NA</v>
      </c>
      <c r="K390" s="19"/>
      <c r="L390" s="8" t="str">
        <f t="shared" si="180"/>
        <v>NA</v>
      </c>
      <c r="M390" s="8" t="str">
        <f t="shared" si="206"/>
        <v>NA</v>
      </c>
      <c r="N390" s="15" t="str">
        <f t="shared" si="196"/>
        <v>NA</v>
      </c>
      <c r="O390" s="14" t="str">
        <f t="shared" si="207"/>
        <v>NA</v>
      </c>
      <c r="P390" s="8" t="str">
        <f t="shared" si="197"/>
        <v>NA</v>
      </c>
      <c r="Q390" s="13">
        <f t="shared" si="202"/>
        <v>380</v>
      </c>
      <c r="R390" s="10">
        <v>1370.8942335014603</v>
      </c>
      <c r="S390" s="12">
        <f t="shared" si="203"/>
        <v>-1.2999999999999933E-2</v>
      </c>
      <c r="T390" s="11">
        <f t="shared" si="198"/>
        <v>45048480.101225592</v>
      </c>
      <c r="U390" s="11">
        <f t="shared" si="208"/>
        <v>40932173.508172922</v>
      </c>
      <c r="V390" s="11">
        <f t="shared" si="199"/>
        <v>15000</v>
      </c>
      <c r="W390" s="11">
        <f t="shared" si="200"/>
        <v>1600667.8108168384</v>
      </c>
      <c r="X390" s="10">
        <f t="shared" si="181"/>
        <v>10.941763145131809</v>
      </c>
      <c r="Y390" s="10">
        <f t="shared" si="209"/>
        <v>29868.951599269654</v>
      </c>
      <c r="AA390" s="11">
        <f t="shared" si="182"/>
        <v>5000</v>
      </c>
      <c r="AB390" s="11">
        <f t="shared" si="210"/>
        <v>1905000</v>
      </c>
      <c r="AC390" s="24"/>
      <c r="AD390" s="26" t="str">
        <f t="shared" si="183"/>
        <v>NA</v>
      </c>
      <c r="AE390" s="26" t="str">
        <f t="shared" si="184"/>
        <v>NA</v>
      </c>
      <c r="AF390" s="26" t="str">
        <f t="shared" si="185"/>
        <v>NA</v>
      </c>
      <c r="AG390" s="26">
        <f t="shared" si="186"/>
        <v>0</v>
      </c>
      <c r="AH390" s="26">
        <f t="shared" si="187"/>
        <v>0</v>
      </c>
      <c r="AI390" s="26">
        <f t="shared" si="188"/>
        <v>0</v>
      </c>
      <c r="AJ390" s="26">
        <f t="shared" si="189"/>
        <v>0</v>
      </c>
      <c r="AK390" s="26">
        <f t="shared" si="190"/>
        <v>0</v>
      </c>
      <c r="AL390" s="26">
        <f t="shared" si="191"/>
        <v>0</v>
      </c>
      <c r="AM390" s="26">
        <f t="shared" si="192"/>
        <v>0</v>
      </c>
    </row>
    <row r="391" spans="1:39" x14ac:dyDescent="0.3">
      <c r="A391" s="33">
        <f t="shared" si="201"/>
        <v>382</v>
      </c>
      <c r="B391">
        <v>1475.0821952475715</v>
      </c>
      <c r="C391" s="6" t="str">
        <f t="shared" si="177"/>
        <v>NA</v>
      </c>
      <c r="D391" s="7" t="str">
        <f t="shared" si="193"/>
        <v>NA</v>
      </c>
      <c r="E391" s="8" t="str">
        <f t="shared" si="178"/>
        <v>NA</v>
      </c>
      <c r="F391" s="8" t="str">
        <f t="shared" si="194"/>
        <v>NA</v>
      </c>
      <c r="G391" s="8" t="str">
        <f t="shared" si="179"/>
        <v>NA</v>
      </c>
      <c r="H391" s="8" t="str">
        <f t="shared" si="204"/>
        <v>NA</v>
      </c>
      <c r="I391" s="15" t="str">
        <f t="shared" si="195"/>
        <v>NA</v>
      </c>
      <c r="J391" s="15" t="str">
        <f t="shared" si="205"/>
        <v>NA</v>
      </c>
      <c r="K391" s="19"/>
      <c r="L391" s="8" t="str">
        <f t="shared" si="180"/>
        <v>NA</v>
      </c>
      <c r="M391" s="8" t="str">
        <f t="shared" si="206"/>
        <v>NA</v>
      </c>
      <c r="N391" s="15" t="str">
        <f t="shared" si="196"/>
        <v>NA</v>
      </c>
      <c r="O391" s="14" t="str">
        <f t="shared" si="207"/>
        <v>NA</v>
      </c>
      <c r="P391" s="8" t="str">
        <f t="shared" si="197"/>
        <v>NA</v>
      </c>
      <c r="Q391" s="13">
        <f t="shared" si="202"/>
        <v>381</v>
      </c>
      <c r="R391" s="10">
        <v>1475.0821952475715</v>
      </c>
      <c r="S391" s="12">
        <f t="shared" si="203"/>
        <v>7.6000000000000095E-2</v>
      </c>
      <c r="T391" s="11">
        <f t="shared" si="198"/>
        <v>45616648.602490917</v>
      </c>
      <c r="U391" s="11">
        <f t="shared" si="208"/>
        <v>44059158.694794066</v>
      </c>
      <c r="V391" s="11">
        <f t="shared" si="199"/>
        <v>15000</v>
      </c>
      <c r="W391" s="11">
        <f t="shared" si="200"/>
        <v>1615667.8108168384</v>
      </c>
      <c r="X391" s="10">
        <f t="shared" si="181"/>
        <v>10.168924856070454</v>
      </c>
      <c r="Y391" s="10">
        <f t="shared" si="209"/>
        <v>29879.120524125723</v>
      </c>
      <c r="AA391" s="11">
        <f t="shared" si="182"/>
        <v>5000</v>
      </c>
      <c r="AB391" s="11">
        <f t="shared" si="210"/>
        <v>1910000</v>
      </c>
      <c r="AC391" s="24"/>
      <c r="AD391" s="26" t="str">
        <f t="shared" si="183"/>
        <v>NA</v>
      </c>
      <c r="AE391" s="26" t="str">
        <f t="shared" si="184"/>
        <v>NA</v>
      </c>
      <c r="AF391" s="26" t="str">
        <f t="shared" si="185"/>
        <v>NA</v>
      </c>
      <c r="AG391" s="26">
        <f t="shared" si="186"/>
        <v>0</v>
      </c>
      <c r="AH391" s="26">
        <f t="shared" si="187"/>
        <v>0</v>
      </c>
      <c r="AI391" s="26">
        <f t="shared" si="188"/>
        <v>0</v>
      </c>
      <c r="AJ391" s="26">
        <f t="shared" si="189"/>
        <v>0</v>
      </c>
      <c r="AK391" s="26">
        <f t="shared" si="190"/>
        <v>0</v>
      </c>
      <c r="AL391" s="26">
        <f t="shared" si="191"/>
        <v>0</v>
      </c>
      <c r="AM391" s="26">
        <f t="shared" si="192"/>
        <v>0</v>
      </c>
    </row>
    <row r="392" spans="1:39" x14ac:dyDescent="0.3">
      <c r="A392" s="33">
        <f t="shared" si="201"/>
        <v>383</v>
      </c>
      <c r="B392">
        <v>1343.7998798705376</v>
      </c>
      <c r="C392" s="6" t="str">
        <f t="shared" si="177"/>
        <v>NA</v>
      </c>
      <c r="D392" s="7" t="str">
        <f t="shared" si="193"/>
        <v>NA</v>
      </c>
      <c r="E392" s="8" t="str">
        <f t="shared" si="178"/>
        <v>NA</v>
      </c>
      <c r="F392" s="8" t="str">
        <f t="shared" si="194"/>
        <v>NA</v>
      </c>
      <c r="G392" s="8" t="str">
        <f t="shared" si="179"/>
        <v>NA</v>
      </c>
      <c r="H392" s="8" t="str">
        <f t="shared" si="204"/>
        <v>NA</v>
      </c>
      <c r="I392" s="15" t="str">
        <f t="shared" si="195"/>
        <v>NA</v>
      </c>
      <c r="J392" s="15" t="str">
        <f t="shared" si="205"/>
        <v>NA</v>
      </c>
      <c r="K392" s="19"/>
      <c r="L392" s="8" t="str">
        <f t="shared" si="180"/>
        <v>NA</v>
      </c>
      <c r="M392" s="8" t="str">
        <f t="shared" si="206"/>
        <v>NA</v>
      </c>
      <c r="N392" s="15" t="str">
        <f t="shared" si="196"/>
        <v>NA</v>
      </c>
      <c r="O392" s="14" t="str">
        <f t="shared" si="207"/>
        <v>NA</v>
      </c>
      <c r="P392" s="8" t="str">
        <f t="shared" si="197"/>
        <v>NA</v>
      </c>
      <c r="Q392" s="13">
        <f t="shared" si="202"/>
        <v>382</v>
      </c>
      <c r="R392" s="10">
        <v>1343.7998798705376</v>
      </c>
      <c r="S392" s="12">
        <f t="shared" si="203"/>
        <v>-8.9000000000000037E-2</v>
      </c>
      <c r="T392" s="11">
        <f t="shared" si="198"/>
        <v>46191919.210022062</v>
      </c>
      <c r="U392" s="11">
        <f t="shared" si="208"/>
        <v>40151558.570957392</v>
      </c>
      <c r="V392" s="11">
        <f t="shared" si="199"/>
        <v>15000</v>
      </c>
      <c r="W392" s="11">
        <f t="shared" si="200"/>
        <v>1630667.8108168384</v>
      </c>
      <c r="X392" s="10">
        <f t="shared" si="181"/>
        <v>11.162376351339686</v>
      </c>
      <c r="Y392" s="10">
        <f t="shared" si="209"/>
        <v>29890.282900477061</v>
      </c>
      <c r="AA392" s="11">
        <f t="shared" si="182"/>
        <v>5000</v>
      </c>
      <c r="AB392" s="11">
        <f t="shared" si="210"/>
        <v>1915000</v>
      </c>
      <c r="AC392" s="24"/>
      <c r="AD392" s="26" t="str">
        <f t="shared" si="183"/>
        <v>NA</v>
      </c>
      <c r="AE392" s="26" t="str">
        <f t="shared" si="184"/>
        <v>NA</v>
      </c>
      <c r="AF392" s="26" t="str">
        <f t="shared" si="185"/>
        <v>NA</v>
      </c>
      <c r="AG392" s="26">
        <f t="shared" si="186"/>
        <v>0</v>
      </c>
      <c r="AH392" s="26">
        <f t="shared" si="187"/>
        <v>0</v>
      </c>
      <c r="AI392" s="26">
        <f t="shared" si="188"/>
        <v>0</v>
      </c>
      <c r="AJ392" s="26">
        <f t="shared" si="189"/>
        <v>0</v>
      </c>
      <c r="AK392" s="26">
        <f t="shared" si="190"/>
        <v>0</v>
      </c>
      <c r="AL392" s="26">
        <f t="shared" si="191"/>
        <v>0</v>
      </c>
      <c r="AM392" s="26">
        <f t="shared" si="192"/>
        <v>0</v>
      </c>
    </row>
    <row r="393" spans="1:39" x14ac:dyDescent="0.3">
      <c r="A393" s="33">
        <f t="shared" si="201"/>
        <v>384</v>
      </c>
      <c r="B393">
        <v>1288.7040847958456</v>
      </c>
      <c r="C393" s="6" t="str">
        <f t="shared" si="177"/>
        <v>NA</v>
      </c>
      <c r="D393" s="7" t="str">
        <f t="shared" si="193"/>
        <v>NA</v>
      </c>
      <c r="E393" s="8" t="str">
        <f t="shared" si="178"/>
        <v>NA</v>
      </c>
      <c r="F393" s="8" t="str">
        <f t="shared" si="194"/>
        <v>NA</v>
      </c>
      <c r="G393" s="8" t="str">
        <f t="shared" si="179"/>
        <v>NA</v>
      </c>
      <c r="H393" s="8" t="str">
        <f t="shared" si="204"/>
        <v>NA</v>
      </c>
      <c r="I393" s="15" t="str">
        <f t="shared" si="195"/>
        <v>NA</v>
      </c>
      <c r="J393" s="15" t="str">
        <f t="shared" si="205"/>
        <v>NA</v>
      </c>
      <c r="K393" s="19"/>
      <c r="L393" s="8" t="str">
        <f t="shared" si="180"/>
        <v>NA</v>
      </c>
      <c r="M393" s="8" t="str">
        <f t="shared" si="206"/>
        <v>NA</v>
      </c>
      <c r="N393" s="15" t="str">
        <f t="shared" si="196"/>
        <v>NA</v>
      </c>
      <c r="O393" s="14" t="str">
        <f t="shared" si="207"/>
        <v>NA</v>
      </c>
      <c r="P393" s="8" t="str">
        <f t="shared" si="197"/>
        <v>NA</v>
      </c>
      <c r="Q393" s="13">
        <f t="shared" si="202"/>
        <v>383</v>
      </c>
      <c r="R393" s="10">
        <v>1288.7040847958456</v>
      </c>
      <c r="S393" s="12">
        <f t="shared" si="203"/>
        <v>-4.0999999999999953E-2</v>
      </c>
      <c r="T393" s="11">
        <f t="shared" si="198"/>
        <v>46774380.700147331</v>
      </c>
      <c r="U393" s="11">
        <f t="shared" si="208"/>
        <v>38519729.669548139</v>
      </c>
      <c r="V393" s="11">
        <f t="shared" si="199"/>
        <v>15000</v>
      </c>
      <c r="W393" s="11">
        <f t="shared" si="200"/>
        <v>1645667.8108168384</v>
      </c>
      <c r="X393" s="10">
        <f t="shared" si="181"/>
        <v>11.639599949259319</v>
      </c>
      <c r="Y393" s="10">
        <f t="shared" si="209"/>
        <v>29901.922500426321</v>
      </c>
      <c r="AA393" s="11">
        <f t="shared" si="182"/>
        <v>5000</v>
      </c>
      <c r="AB393" s="11">
        <f t="shared" si="210"/>
        <v>1920000</v>
      </c>
      <c r="AC393" s="24"/>
      <c r="AD393" s="26" t="str">
        <f t="shared" si="183"/>
        <v>NA</v>
      </c>
      <c r="AE393" s="26" t="str">
        <f t="shared" si="184"/>
        <v>NA</v>
      </c>
      <c r="AF393" s="26" t="str">
        <f t="shared" si="185"/>
        <v>NA</v>
      </c>
      <c r="AG393" s="26">
        <f t="shared" si="186"/>
        <v>0</v>
      </c>
      <c r="AH393" s="26">
        <f t="shared" si="187"/>
        <v>0</v>
      </c>
      <c r="AI393" s="26">
        <f t="shared" si="188"/>
        <v>0</v>
      </c>
      <c r="AJ393" s="26">
        <f t="shared" si="189"/>
        <v>0</v>
      </c>
      <c r="AK393" s="26">
        <f t="shared" si="190"/>
        <v>0</v>
      </c>
      <c r="AL393" s="26">
        <f t="shared" si="191"/>
        <v>0</v>
      </c>
      <c r="AM393" s="26">
        <f t="shared" si="192"/>
        <v>0</v>
      </c>
    </row>
    <row r="394" spans="1:39" x14ac:dyDescent="0.3">
      <c r="A394" s="33">
        <f t="shared" si="201"/>
        <v>385</v>
      </c>
      <c r="B394">
        <v>1433.0389422929804</v>
      </c>
      <c r="C394" s="6" t="str">
        <f t="shared" ref="C394:C405" si="211">IF(AND(A394&gt;=startm,A394&lt;=endm),A394-startm,"NA")</f>
        <v>NA</v>
      </c>
      <c r="D394" s="7" t="str">
        <f t="shared" si="193"/>
        <v>NA</v>
      </c>
      <c r="E394" s="8" t="str">
        <f t="shared" ref="E394:E405" si="212">IF(C394="NA","NA",IF(C394=0,typical,(1+return/12)*typical*((1+return/12)^C394-1)/(return/12)))</f>
        <v>NA</v>
      </c>
      <c r="F394" s="8" t="str">
        <f t="shared" si="194"/>
        <v>NA</v>
      </c>
      <c r="G394" s="8" t="str">
        <f t="shared" ref="G394:G405" si="213">IF(C394="NA","NA",IF(C394=0,typical,IF((F394-E394)&gt;0,IF(typical-(F394-E394)&lt;min,min,typical-(F394-E394)),IF((F394-E394)&lt;0,IF(typical-(F394-E394)&gt;max,max,typical-(F394-E394)),IF((E394-F394)=0,min,)))))</f>
        <v>NA</v>
      </c>
      <c r="H394" s="8" t="str">
        <f t="shared" si="204"/>
        <v>NA</v>
      </c>
      <c r="I394" s="15" t="str">
        <f t="shared" si="195"/>
        <v>NA</v>
      </c>
      <c r="J394" s="15" t="str">
        <f t="shared" si="205"/>
        <v>NA</v>
      </c>
      <c r="K394" s="19"/>
      <c r="L394" s="8" t="str">
        <f t="shared" ref="L394:L405" si="214">IF(C394="NA","NA",typical)</f>
        <v>NA</v>
      </c>
      <c r="M394" s="8" t="str">
        <f t="shared" si="206"/>
        <v>NA</v>
      </c>
      <c r="N394" s="15" t="str">
        <f t="shared" si="196"/>
        <v>NA</v>
      </c>
      <c r="O394" s="14" t="str">
        <f t="shared" si="207"/>
        <v>NA</v>
      </c>
      <c r="P394" s="8" t="str">
        <f t="shared" si="197"/>
        <v>NA</v>
      </c>
      <c r="Q394" s="13">
        <f t="shared" si="202"/>
        <v>384</v>
      </c>
      <c r="R394" s="10">
        <v>1433.0389422929804</v>
      </c>
      <c r="S394" s="12">
        <f t="shared" si="203"/>
        <v>0.11200000000000013</v>
      </c>
      <c r="T394" s="11">
        <f t="shared" si="198"/>
        <v>47364122.95889917</v>
      </c>
      <c r="U394" s="11">
        <f t="shared" si="208"/>
        <v>42850619.392537534</v>
      </c>
      <c r="V394" s="11">
        <f t="shared" si="199"/>
        <v>15000</v>
      </c>
      <c r="W394" s="11">
        <f t="shared" si="200"/>
        <v>1660667.8108168384</v>
      </c>
      <c r="X394" s="10">
        <f t="shared" ref="X394:X405" si="215">V394/R394</f>
        <v>10.467266141420248</v>
      </c>
      <c r="Y394" s="10">
        <f t="shared" si="209"/>
        <v>29912.38976656774</v>
      </c>
      <c r="AA394" s="11">
        <f t="shared" ref="AA394:AA405" si="216">typical</f>
        <v>5000</v>
      </c>
      <c r="AB394" s="11">
        <f t="shared" si="210"/>
        <v>1925000</v>
      </c>
      <c r="AC394" s="24"/>
      <c r="AD394" s="26" t="str">
        <f t="shared" ref="AD394:AD405" si="217">IF(A394=endm,E394,IF(C394="NA","NA",-typical))</f>
        <v>NA</v>
      </c>
      <c r="AE394" s="26" t="str">
        <f t="shared" ref="AE394:AE405" si="218">IF(A394=endm,P394,IF(C394="NA","NA",-typical))</f>
        <v>NA</v>
      </c>
      <c r="AF394" s="26" t="str">
        <f t="shared" ref="AF394:AF405" si="219">IF(A394=endm,F394,IF(C394="NA","NA",-G394))</f>
        <v>NA</v>
      </c>
      <c r="AG394" s="26">
        <f t="shared" ref="AG394:AG405" si="220">IF(A394=endm,O394,0)</f>
        <v>0</v>
      </c>
      <c r="AH394" s="26">
        <f t="shared" ref="AH394:AH405" si="221">IF(A394=endm,J394,0)</f>
        <v>0</v>
      </c>
      <c r="AI394" s="26">
        <f t="shared" ref="AI394:AI405" si="222">IF(A394=endm,E394,0)</f>
        <v>0</v>
      </c>
      <c r="AJ394" s="26">
        <f t="shared" ref="AJ394:AJ405" si="223">IF(A394=endm,P394,0)</f>
        <v>0</v>
      </c>
      <c r="AK394" s="26">
        <f t="shared" ref="AK394:AK405" si="224">IF(A394=endm,F394,0)</f>
        <v>0</v>
      </c>
      <c r="AL394" s="26">
        <f t="shared" ref="AL394:AL405" si="225">IF(A394=endm,M394,0)</f>
        <v>0</v>
      </c>
      <c r="AM394" s="26">
        <f t="shared" ref="AM394:AM405" si="226">IF(A394=endm,H394,0)</f>
        <v>0</v>
      </c>
    </row>
    <row r="395" spans="1:39" x14ac:dyDescent="0.3">
      <c r="A395" s="33">
        <f t="shared" si="201"/>
        <v>386</v>
      </c>
      <c r="B395">
        <v>1480.3292273886486</v>
      </c>
      <c r="C395" s="6" t="str">
        <f t="shared" si="211"/>
        <v>NA</v>
      </c>
      <c r="D395" s="7" t="str">
        <f t="shared" ref="D395:D405" si="227">IF(C395="NA","NA",IF(C395=0,0,(B395-B394)/B394))</f>
        <v>NA</v>
      </c>
      <c r="E395" s="8" t="str">
        <f t="shared" si="212"/>
        <v>NA</v>
      </c>
      <c r="F395" s="8" t="str">
        <f t="shared" ref="F395:F405" si="228">IF(C395="NA","NA",IF(C395=0,typical,(F394+IF(V394=typical,0,V394))*(1+D395)))</f>
        <v>NA</v>
      </c>
      <c r="G395" s="8" t="str">
        <f t="shared" si="213"/>
        <v>NA</v>
      </c>
      <c r="H395" s="8" t="str">
        <f t="shared" si="204"/>
        <v>NA</v>
      </c>
      <c r="I395" s="15" t="str">
        <f t="shared" ref="I395:I405" si="229">IF(C395="NA","NA",G395/B395)</f>
        <v>NA</v>
      </c>
      <c r="J395" s="15" t="str">
        <f t="shared" si="205"/>
        <v>NA</v>
      </c>
      <c r="K395" s="19"/>
      <c r="L395" s="8" t="str">
        <f t="shared" si="214"/>
        <v>NA</v>
      </c>
      <c r="M395" s="8" t="str">
        <f t="shared" si="206"/>
        <v>NA</v>
      </c>
      <c r="N395" s="15" t="str">
        <f t="shared" ref="N395:N405" si="230">IF(C395="NA","NA",L395/B395)</f>
        <v>NA</v>
      </c>
      <c r="O395" s="14" t="str">
        <f t="shared" si="207"/>
        <v>NA</v>
      </c>
      <c r="P395" s="8" t="str">
        <f t="shared" ref="P395:P405" si="231">IF(C395="NA","NA",O395*B395)</f>
        <v>NA</v>
      </c>
      <c r="Q395" s="13">
        <f t="shared" si="202"/>
        <v>385</v>
      </c>
      <c r="R395" s="10">
        <v>1480.3292273886486</v>
      </c>
      <c r="S395" s="12">
        <f t="shared" si="203"/>
        <v>3.2999999999999891E-2</v>
      </c>
      <c r="T395" s="11">
        <f t="shared" ref="T395:T405" si="232">(1+return/12)*typical*((1+return/12)^Q395-1)/(return/12)</f>
        <v>47961236.995885417</v>
      </c>
      <c r="U395" s="11">
        <f t="shared" si="208"/>
        <v>44280184.832491271</v>
      </c>
      <c r="V395" s="11">
        <f t="shared" ref="V395:V405" si="233">IF((U395-T395)&gt;0,IF(typical-(U395-T395)&lt;min,min,typical-(U395-T395)),IF((U395-T395)&lt;0,IF(typical-(U395-T395)&gt;max,max,typical-(U395-T395)),IF((T395-U395)=0,min,)))</f>
        <v>15000</v>
      </c>
      <c r="W395" s="11">
        <f t="shared" ref="W395:W405" si="234">W394+V395</f>
        <v>1675667.8108168384</v>
      </c>
      <c r="X395" s="10">
        <f t="shared" si="215"/>
        <v>10.132881066234511</v>
      </c>
      <c r="Y395" s="10">
        <f t="shared" si="209"/>
        <v>29922.522647633974</v>
      </c>
      <c r="AA395" s="11">
        <f t="shared" si="216"/>
        <v>5000</v>
      </c>
      <c r="AB395" s="11">
        <f t="shared" si="210"/>
        <v>1930000</v>
      </c>
      <c r="AC395" s="24"/>
      <c r="AD395" s="26" t="str">
        <f t="shared" si="217"/>
        <v>NA</v>
      </c>
      <c r="AE395" s="26" t="str">
        <f t="shared" si="218"/>
        <v>NA</v>
      </c>
      <c r="AF395" s="26" t="str">
        <f t="shared" si="219"/>
        <v>NA</v>
      </c>
      <c r="AG395" s="26">
        <f t="shared" si="220"/>
        <v>0</v>
      </c>
      <c r="AH395" s="26">
        <f t="shared" si="221"/>
        <v>0</v>
      </c>
      <c r="AI395" s="26">
        <f t="shared" si="222"/>
        <v>0</v>
      </c>
      <c r="AJ395" s="26">
        <f t="shared" si="223"/>
        <v>0</v>
      </c>
      <c r="AK395" s="26">
        <f t="shared" si="224"/>
        <v>0</v>
      </c>
      <c r="AL395" s="26">
        <f t="shared" si="225"/>
        <v>0</v>
      </c>
      <c r="AM395" s="26">
        <f t="shared" si="226"/>
        <v>0</v>
      </c>
    </row>
    <row r="396" spans="1:39" x14ac:dyDescent="0.3">
      <c r="A396" s="33">
        <f t="shared" ref="A396:A405" si="235">A395+1</f>
        <v>387</v>
      </c>
      <c r="B396">
        <v>1450.7226428408756</v>
      </c>
      <c r="C396" s="6" t="str">
        <f t="shared" si="211"/>
        <v>NA</v>
      </c>
      <c r="D396" s="7" t="str">
        <f t="shared" si="227"/>
        <v>NA</v>
      </c>
      <c r="E396" s="8" t="str">
        <f t="shared" si="212"/>
        <v>NA</v>
      </c>
      <c r="F396" s="8" t="str">
        <f t="shared" si="228"/>
        <v>NA</v>
      </c>
      <c r="G396" s="8" t="str">
        <f t="shared" si="213"/>
        <v>NA</v>
      </c>
      <c r="H396" s="8" t="str">
        <f t="shared" si="204"/>
        <v>NA</v>
      </c>
      <c r="I396" s="15" t="str">
        <f t="shared" si="229"/>
        <v>NA</v>
      </c>
      <c r="J396" s="15" t="str">
        <f t="shared" si="205"/>
        <v>NA</v>
      </c>
      <c r="K396" s="19"/>
      <c r="L396" s="8" t="str">
        <f t="shared" si="214"/>
        <v>NA</v>
      </c>
      <c r="M396" s="8" t="str">
        <f t="shared" si="206"/>
        <v>NA</v>
      </c>
      <c r="N396" s="15" t="str">
        <f t="shared" si="230"/>
        <v>NA</v>
      </c>
      <c r="O396" s="14" t="str">
        <f t="shared" si="207"/>
        <v>NA</v>
      </c>
      <c r="P396" s="8" t="str">
        <f t="shared" si="231"/>
        <v>NA</v>
      </c>
      <c r="Q396" s="13">
        <f>Q395+1</f>
        <v>386</v>
      </c>
      <c r="R396" s="10">
        <v>1450.7226428408756</v>
      </c>
      <c r="S396" s="12">
        <f t="shared" si="203"/>
        <v>-2.0000000000000073E-2</v>
      </c>
      <c r="T396" s="11">
        <f t="shared" si="232"/>
        <v>48565814.958333984</v>
      </c>
      <c r="U396" s="11">
        <f t="shared" si="208"/>
        <v>43409281.135841444</v>
      </c>
      <c r="V396" s="11">
        <f t="shared" si="233"/>
        <v>15000</v>
      </c>
      <c r="W396" s="11">
        <f t="shared" si="234"/>
        <v>1690667.8108168384</v>
      </c>
      <c r="X396" s="10">
        <f t="shared" si="215"/>
        <v>10.339674557382155</v>
      </c>
      <c r="Y396" s="10">
        <f t="shared" si="209"/>
        <v>29932.862322191355</v>
      </c>
      <c r="AA396" s="11">
        <f t="shared" si="216"/>
        <v>5000</v>
      </c>
      <c r="AB396" s="11">
        <f t="shared" si="210"/>
        <v>1935000</v>
      </c>
      <c r="AC396" s="24"/>
      <c r="AD396" s="26" t="str">
        <f t="shared" si="217"/>
        <v>NA</v>
      </c>
      <c r="AE396" s="26" t="str">
        <f t="shared" si="218"/>
        <v>NA</v>
      </c>
      <c r="AF396" s="26" t="str">
        <f t="shared" si="219"/>
        <v>NA</v>
      </c>
      <c r="AG396" s="26">
        <f t="shared" si="220"/>
        <v>0</v>
      </c>
      <c r="AH396" s="26">
        <f t="shared" si="221"/>
        <v>0</v>
      </c>
      <c r="AI396" s="26">
        <f t="shared" si="222"/>
        <v>0</v>
      </c>
      <c r="AJ396" s="26">
        <f t="shared" si="223"/>
        <v>0</v>
      </c>
      <c r="AK396" s="26">
        <f t="shared" si="224"/>
        <v>0</v>
      </c>
      <c r="AL396" s="26">
        <f t="shared" si="225"/>
        <v>0</v>
      </c>
      <c r="AM396" s="26">
        <f t="shared" si="226"/>
        <v>0</v>
      </c>
    </row>
    <row r="397" spans="1:39" x14ac:dyDescent="0.3">
      <c r="A397" s="33">
        <f t="shared" si="235"/>
        <v>388</v>
      </c>
      <c r="B397">
        <v>1443.4690296266713</v>
      </c>
      <c r="C397" s="6" t="str">
        <f t="shared" si="211"/>
        <v>NA</v>
      </c>
      <c r="D397" s="7" t="str">
        <f t="shared" si="227"/>
        <v>NA</v>
      </c>
      <c r="E397" s="8" t="str">
        <f t="shared" si="212"/>
        <v>NA</v>
      </c>
      <c r="F397" s="8" t="str">
        <f t="shared" si="228"/>
        <v>NA</v>
      </c>
      <c r="G397" s="8" t="str">
        <f t="shared" si="213"/>
        <v>NA</v>
      </c>
      <c r="H397" s="8" t="str">
        <f t="shared" si="204"/>
        <v>NA</v>
      </c>
      <c r="I397" s="15" t="str">
        <f t="shared" si="229"/>
        <v>NA</v>
      </c>
      <c r="J397" s="15" t="str">
        <f t="shared" si="205"/>
        <v>NA</v>
      </c>
      <c r="K397" s="19"/>
      <c r="L397" s="8" t="str">
        <f t="shared" si="214"/>
        <v>NA</v>
      </c>
      <c r="M397" s="8" t="str">
        <f t="shared" si="206"/>
        <v>NA</v>
      </c>
      <c r="N397" s="15" t="str">
        <f t="shared" si="230"/>
        <v>NA</v>
      </c>
      <c r="O397" s="14" t="str">
        <f t="shared" si="207"/>
        <v>NA</v>
      </c>
      <c r="P397" s="8" t="str">
        <f t="shared" si="231"/>
        <v>NA</v>
      </c>
      <c r="Q397" s="13">
        <f>Q396+1</f>
        <v>387</v>
      </c>
      <c r="R397" s="10">
        <v>1443.4690296266713</v>
      </c>
      <c r="S397" s="12">
        <f t="shared" si="203"/>
        <v>-4.9999999999999316E-3</v>
      </c>
      <c r="T397" s="11">
        <f t="shared" si="232"/>
        <v>49177950.145313151</v>
      </c>
      <c r="U397" s="11">
        <f t="shared" si="208"/>
        <v>43207159.730162241</v>
      </c>
      <c r="V397" s="11">
        <f t="shared" si="233"/>
        <v>15000</v>
      </c>
      <c r="W397" s="11">
        <f t="shared" si="234"/>
        <v>1705667.8108168384</v>
      </c>
      <c r="X397" s="10">
        <f t="shared" si="215"/>
        <v>10.39163272098709</v>
      </c>
      <c r="Y397" s="10">
        <f t="shared" si="209"/>
        <v>29943.253954912343</v>
      </c>
      <c r="AA397" s="11">
        <f t="shared" si="216"/>
        <v>5000</v>
      </c>
      <c r="AB397" s="11">
        <f t="shared" si="210"/>
        <v>1940000</v>
      </c>
      <c r="AC397" s="24"/>
      <c r="AD397" s="26" t="str">
        <f t="shared" si="217"/>
        <v>NA</v>
      </c>
      <c r="AE397" s="26" t="str">
        <f t="shared" si="218"/>
        <v>NA</v>
      </c>
      <c r="AF397" s="26" t="str">
        <f t="shared" si="219"/>
        <v>NA</v>
      </c>
      <c r="AG397" s="26">
        <f t="shared" si="220"/>
        <v>0</v>
      </c>
      <c r="AH397" s="26">
        <f t="shared" si="221"/>
        <v>0</v>
      </c>
      <c r="AI397" s="26">
        <f t="shared" si="222"/>
        <v>0</v>
      </c>
      <c r="AJ397" s="26">
        <f t="shared" si="223"/>
        <v>0</v>
      </c>
      <c r="AK397" s="26">
        <f t="shared" si="224"/>
        <v>0</v>
      </c>
      <c r="AL397" s="26">
        <f t="shared" si="225"/>
        <v>0</v>
      </c>
      <c r="AM397" s="26">
        <f t="shared" si="226"/>
        <v>0</v>
      </c>
    </row>
    <row r="398" spans="1:39" x14ac:dyDescent="0.3">
      <c r="A398" s="33">
        <f t="shared" si="235"/>
        <v>389</v>
      </c>
      <c r="B398">
        <v>1351.0870117305642</v>
      </c>
      <c r="C398" s="6" t="str">
        <f t="shared" si="211"/>
        <v>NA</v>
      </c>
      <c r="D398" s="7" t="str">
        <f t="shared" si="227"/>
        <v>NA</v>
      </c>
      <c r="E398" s="8" t="str">
        <f t="shared" si="212"/>
        <v>NA</v>
      </c>
      <c r="F398" s="8" t="str">
        <f t="shared" si="228"/>
        <v>NA</v>
      </c>
      <c r="G398" s="8" t="str">
        <f t="shared" si="213"/>
        <v>NA</v>
      </c>
      <c r="H398" s="8" t="str">
        <f t="shared" si="204"/>
        <v>NA</v>
      </c>
      <c r="I398" s="15" t="str">
        <f t="shared" si="229"/>
        <v>NA</v>
      </c>
      <c r="J398" s="15" t="str">
        <f t="shared" si="205"/>
        <v>NA</v>
      </c>
      <c r="K398" s="19"/>
      <c r="L398" s="8" t="str">
        <f t="shared" si="214"/>
        <v>NA</v>
      </c>
      <c r="M398" s="8" t="str">
        <f t="shared" si="206"/>
        <v>NA</v>
      </c>
      <c r="N398" s="15" t="str">
        <f t="shared" si="230"/>
        <v>NA</v>
      </c>
      <c r="O398" s="14" t="str">
        <f t="shared" si="207"/>
        <v>NA</v>
      </c>
      <c r="P398" s="8" t="str">
        <f t="shared" si="231"/>
        <v>NA</v>
      </c>
      <c r="Q398" s="13">
        <f>Q397+1</f>
        <v>388</v>
      </c>
      <c r="R398" s="10">
        <v>1351.0870117305642</v>
      </c>
      <c r="S398" s="12">
        <f>(R398-R397)/R397</f>
        <v>-6.4000000000000071E-2</v>
      </c>
      <c r="T398" s="11">
        <f t="shared" si="232"/>
        <v>49797737.022129573</v>
      </c>
      <c r="U398" s="11">
        <f t="shared" si="208"/>
        <v>40455941.507431857</v>
      </c>
      <c r="V398" s="11">
        <f t="shared" si="233"/>
        <v>15000</v>
      </c>
      <c r="W398" s="11">
        <f t="shared" si="234"/>
        <v>1720667.8108168384</v>
      </c>
      <c r="X398" s="10">
        <f t="shared" si="215"/>
        <v>11.102171710456293</v>
      </c>
      <c r="Y398" s="10">
        <f t="shared" si="209"/>
        <v>29954.356126622799</v>
      </c>
      <c r="AA398" s="11">
        <f t="shared" si="216"/>
        <v>5000</v>
      </c>
      <c r="AB398" s="11">
        <f t="shared" si="210"/>
        <v>1945000</v>
      </c>
      <c r="AC398" s="24"/>
      <c r="AD398" s="26" t="str">
        <f t="shared" si="217"/>
        <v>NA</v>
      </c>
      <c r="AE398" s="26" t="str">
        <f t="shared" si="218"/>
        <v>NA</v>
      </c>
      <c r="AF398" s="26" t="str">
        <f t="shared" si="219"/>
        <v>NA</v>
      </c>
      <c r="AG398" s="26">
        <f t="shared" si="220"/>
        <v>0</v>
      </c>
      <c r="AH398" s="26">
        <f t="shared" si="221"/>
        <v>0</v>
      </c>
      <c r="AI398" s="26">
        <f t="shared" si="222"/>
        <v>0</v>
      </c>
      <c r="AJ398" s="26">
        <f t="shared" si="223"/>
        <v>0</v>
      </c>
      <c r="AK398" s="26">
        <f t="shared" si="224"/>
        <v>0</v>
      </c>
      <c r="AL398" s="26">
        <f t="shared" si="225"/>
        <v>0</v>
      </c>
      <c r="AM398" s="26">
        <f t="shared" si="226"/>
        <v>0</v>
      </c>
    </row>
    <row r="399" spans="1:39" x14ac:dyDescent="0.3">
      <c r="A399" s="33">
        <f t="shared" si="235"/>
        <v>390</v>
      </c>
      <c r="B399">
        <v>1452.4185376103565</v>
      </c>
      <c r="C399" s="6" t="str">
        <f t="shared" si="211"/>
        <v>NA</v>
      </c>
      <c r="D399" s="7" t="str">
        <f t="shared" si="227"/>
        <v>NA</v>
      </c>
      <c r="E399" s="8" t="str">
        <f t="shared" si="212"/>
        <v>NA</v>
      </c>
      <c r="F399" s="8" t="str">
        <f t="shared" si="228"/>
        <v>NA</v>
      </c>
      <c r="G399" s="8" t="str">
        <f t="shared" si="213"/>
        <v>NA</v>
      </c>
      <c r="H399" s="8" t="str">
        <f t="shared" si="204"/>
        <v>NA</v>
      </c>
      <c r="I399" s="15" t="str">
        <f t="shared" si="229"/>
        <v>NA</v>
      </c>
      <c r="J399" s="15" t="str">
        <f t="shared" si="205"/>
        <v>NA</v>
      </c>
      <c r="K399" s="19"/>
      <c r="L399" s="8" t="str">
        <f t="shared" si="214"/>
        <v>NA</v>
      </c>
      <c r="M399" s="8" t="str">
        <f t="shared" si="206"/>
        <v>NA</v>
      </c>
      <c r="N399" s="15" t="str">
        <f t="shared" si="230"/>
        <v>NA</v>
      </c>
      <c r="O399" s="14" t="str">
        <f t="shared" si="207"/>
        <v>NA</v>
      </c>
      <c r="P399" s="8" t="str">
        <f t="shared" si="231"/>
        <v>NA</v>
      </c>
      <c r="Q399" s="13">
        <f>Q398+1</f>
        <v>389</v>
      </c>
      <c r="R399" s="10">
        <v>1452.4185376103565</v>
      </c>
      <c r="S399" s="12">
        <f>(R399-R398)/R398</f>
        <v>7.4999999999999956E-2</v>
      </c>
      <c r="T399" s="11">
        <f t="shared" si="232"/>
        <v>50425271.234906182</v>
      </c>
      <c r="U399" s="11">
        <f t="shared" si="208"/>
        <v>43506262.120489247</v>
      </c>
      <c r="V399" s="11">
        <f t="shared" si="233"/>
        <v>15000</v>
      </c>
      <c r="W399" s="11">
        <f t="shared" si="234"/>
        <v>1735667.8108168384</v>
      </c>
      <c r="X399" s="10">
        <f t="shared" si="215"/>
        <v>10.327601591122134</v>
      </c>
      <c r="Y399" s="10">
        <f t="shared" si="209"/>
        <v>29964.68372821392</v>
      </c>
      <c r="AA399" s="11">
        <f t="shared" si="216"/>
        <v>5000</v>
      </c>
      <c r="AB399" s="11">
        <f t="shared" si="210"/>
        <v>1950000</v>
      </c>
      <c r="AC399" s="24"/>
      <c r="AD399" s="26" t="str">
        <f t="shared" si="217"/>
        <v>NA</v>
      </c>
      <c r="AE399" s="26" t="str">
        <f t="shared" si="218"/>
        <v>NA</v>
      </c>
      <c r="AF399" s="26" t="str">
        <f t="shared" si="219"/>
        <v>NA</v>
      </c>
      <c r="AG399" s="26">
        <f t="shared" si="220"/>
        <v>0</v>
      </c>
      <c r="AH399" s="26">
        <f t="shared" si="221"/>
        <v>0</v>
      </c>
      <c r="AI399" s="26">
        <f t="shared" si="222"/>
        <v>0</v>
      </c>
      <c r="AJ399" s="26">
        <f t="shared" si="223"/>
        <v>0</v>
      </c>
      <c r="AK399" s="26">
        <f t="shared" si="224"/>
        <v>0</v>
      </c>
      <c r="AL399" s="26">
        <f t="shared" si="225"/>
        <v>0</v>
      </c>
      <c r="AM399" s="26">
        <f t="shared" si="226"/>
        <v>0</v>
      </c>
    </row>
    <row r="400" spans="1:39" x14ac:dyDescent="0.3">
      <c r="A400" s="33">
        <f t="shared" si="235"/>
        <v>391</v>
      </c>
      <c r="B400">
        <v>1436.4419336966425</v>
      </c>
      <c r="C400" s="6" t="str">
        <f t="shared" si="211"/>
        <v>NA</v>
      </c>
      <c r="D400" s="7" t="str">
        <f t="shared" si="227"/>
        <v>NA</v>
      </c>
      <c r="E400" s="8" t="str">
        <f t="shared" si="212"/>
        <v>NA</v>
      </c>
      <c r="F400" s="8" t="str">
        <f t="shared" si="228"/>
        <v>NA</v>
      </c>
      <c r="G400" s="8" t="str">
        <f t="shared" si="213"/>
        <v>NA</v>
      </c>
      <c r="H400" s="8" t="str">
        <f t="shared" si="204"/>
        <v>NA</v>
      </c>
      <c r="I400" s="15" t="str">
        <f t="shared" si="229"/>
        <v>NA</v>
      </c>
      <c r="J400" s="15" t="str">
        <f t="shared" si="205"/>
        <v>NA</v>
      </c>
      <c r="K400" s="19"/>
      <c r="L400" s="8" t="str">
        <f t="shared" si="214"/>
        <v>NA</v>
      </c>
      <c r="M400" s="8" t="str">
        <f t="shared" si="206"/>
        <v>NA</v>
      </c>
      <c r="N400" s="15" t="str">
        <f t="shared" si="230"/>
        <v>NA</v>
      </c>
      <c r="O400" s="14" t="str">
        <f t="shared" si="207"/>
        <v>NA</v>
      </c>
      <c r="P400" s="8" t="str">
        <f t="shared" si="231"/>
        <v>NA</v>
      </c>
      <c r="Q400" s="13">
        <f>Q399+1</f>
        <v>390</v>
      </c>
      <c r="R400" s="10">
        <v>1436.4419336966425</v>
      </c>
      <c r="S400" s="12">
        <f>(R400-R399)/R399</f>
        <v>-1.0999999999999996E-2</v>
      </c>
      <c r="T400" s="11">
        <f t="shared" si="232"/>
        <v>51060649.625342511</v>
      </c>
      <c r="U400" s="11">
        <f t="shared" si="208"/>
        <v>43042528.237163864</v>
      </c>
      <c r="V400" s="11">
        <f t="shared" si="233"/>
        <v>15000</v>
      </c>
      <c r="W400" s="11">
        <f t="shared" si="234"/>
        <v>1750667.8108168384</v>
      </c>
      <c r="X400" s="10">
        <f t="shared" si="215"/>
        <v>10.442468747342906</v>
      </c>
      <c r="Y400" s="10">
        <f t="shared" si="209"/>
        <v>29975.126196961264</v>
      </c>
      <c r="AA400" s="11">
        <f t="shared" si="216"/>
        <v>5000</v>
      </c>
      <c r="AB400" s="11">
        <f t="shared" si="210"/>
        <v>1955000</v>
      </c>
      <c r="AC400" s="24"/>
      <c r="AD400" s="26" t="str">
        <f t="shared" si="217"/>
        <v>NA</v>
      </c>
      <c r="AE400" s="26" t="str">
        <f t="shared" si="218"/>
        <v>NA</v>
      </c>
      <c r="AF400" s="26" t="str">
        <f t="shared" si="219"/>
        <v>NA</v>
      </c>
      <c r="AG400" s="26">
        <f t="shared" si="220"/>
        <v>0</v>
      </c>
      <c r="AH400" s="26">
        <f t="shared" si="221"/>
        <v>0</v>
      </c>
      <c r="AI400" s="26">
        <f t="shared" si="222"/>
        <v>0</v>
      </c>
      <c r="AJ400" s="26">
        <f t="shared" si="223"/>
        <v>0</v>
      </c>
      <c r="AK400" s="26">
        <f t="shared" si="224"/>
        <v>0</v>
      </c>
      <c r="AL400" s="26">
        <f t="shared" si="225"/>
        <v>0</v>
      </c>
      <c r="AM400" s="26">
        <f t="shared" si="226"/>
        <v>0</v>
      </c>
    </row>
    <row r="401" spans="1:39" x14ac:dyDescent="0.3">
      <c r="A401" s="33">
        <f t="shared" si="235"/>
        <v>392</v>
      </c>
      <c r="B401">
        <v>1452.2427949673054</v>
      </c>
      <c r="C401" s="6" t="str">
        <f t="shared" si="211"/>
        <v>NA</v>
      </c>
      <c r="D401" s="7" t="str">
        <f t="shared" si="227"/>
        <v>NA</v>
      </c>
      <c r="E401" s="8" t="str">
        <f t="shared" si="212"/>
        <v>NA</v>
      </c>
      <c r="F401" s="8" t="str">
        <f t="shared" si="228"/>
        <v>NA</v>
      </c>
      <c r="G401" s="8" t="str">
        <f t="shared" si="213"/>
        <v>NA</v>
      </c>
      <c r="H401" s="8" t="str">
        <f t="shared" si="204"/>
        <v>NA</v>
      </c>
      <c r="I401" s="15" t="str">
        <f t="shared" si="229"/>
        <v>NA</v>
      </c>
      <c r="J401" s="15" t="str">
        <f t="shared" si="205"/>
        <v>NA</v>
      </c>
      <c r="K401" s="19"/>
      <c r="L401" s="8" t="str">
        <f t="shared" si="214"/>
        <v>NA</v>
      </c>
      <c r="M401" s="8" t="str">
        <f t="shared" si="206"/>
        <v>NA</v>
      </c>
      <c r="N401" s="15" t="str">
        <f t="shared" si="230"/>
        <v>NA</v>
      </c>
      <c r="O401" s="14" t="str">
        <f t="shared" si="207"/>
        <v>NA</v>
      </c>
      <c r="P401" s="8" t="str">
        <f t="shared" si="231"/>
        <v>NA</v>
      </c>
      <c r="Q401" s="13">
        <f t="shared" ref="Q401:Q405" si="236">Q400+1</f>
        <v>391</v>
      </c>
      <c r="R401" s="10">
        <v>1452.2427949673054</v>
      </c>
      <c r="S401" s="12">
        <f t="shared" ref="S401:S405" si="237">(R401-R400)/R400</f>
        <v>1.0999999999999838E-2</v>
      </c>
      <c r="T401" s="11">
        <f t="shared" si="232"/>
        <v>51703970.245659284</v>
      </c>
      <c r="U401" s="11">
        <f t="shared" si="208"/>
        <v>43531161.047772661</v>
      </c>
      <c r="V401" s="11">
        <f t="shared" si="233"/>
        <v>15000</v>
      </c>
      <c r="W401" s="11">
        <f t="shared" si="234"/>
        <v>1765667.8108168384</v>
      </c>
      <c r="X401" s="10">
        <f t="shared" si="215"/>
        <v>10.328851382139375</v>
      </c>
      <c r="Y401" s="10">
        <f t="shared" ref="Y401:Y405" si="238">Y400+X401</f>
        <v>29985.455048343403</v>
      </c>
      <c r="AA401" s="11">
        <f t="shared" si="216"/>
        <v>5000</v>
      </c>
      <c r="AB401" s="11">
        <f t="shared" ref="AB401:AB405" si="239">AB400+AA401</f>
        <v>1960000</v>
      </c>
      <c r="AC401" s="24"/>
      <c r="AD401" s="26" t="str">
        <f t="shared" si="217"/>
        <v>NA</v>
      </c>
      <c r="AE401" s="26" t="str">
        <f t="shared" si="218"/>
        <v>NA</v>
      </c>
      <c r="AF401" s="26" t="str">
        <f t="shared" si="219"/>
        <v>NA</v>
      </c>
      <c r="AG401" s="26">
        <f t="shared" si="220"/>
        <v>0</v>
      </c>
      <c r="AH401" s="26">
        <f t="shared" si="221"/>
        <v>0</v>
      </c>
      <c r="AI401" s="26">
        <f t="shared" si="222"/>
        <v>0</v>
      </c>
      <c r="AJ401" s="26">
        <f t="shared" si="223"/>
        <v>0</v>
      </c>
      <c r="AK401" s="26">
        <f t="shared" si="224"/>
        <v>0</v>
      </c>
      <c r="AL401" s="26">
        <f t="shared" si="225"/>
        <v>0</v>
      </c>
      <c r="AM401" s="26">
        <f t="shared" si="226"/>
        <v>0</v>
      </c>
    </row>
    <row r="402" spans="1:39" x14ac:dyDescent="0.3">
      <c r="A402" s="33">
        <f t="shared" si="235"/>
        <v>393</v>
      </c>
      <c r="B402">
        <v>1562.6132473848206</v>
      </c>
      <c r="C402" s="6" t="str">
        <f t="shared" si="211"/>
        <v>NA</v>
      </c>
      <c r="D402" s="7" t="str">
        <f t="shared" si="227"/>
        <v>NA</v>
      </c>
      <c r="E402" s="8" t="str">
        <f t="shared" si="212"/>
        <v>NA</v>
      </c>
      <c r="F402" s="8" t="str">
        <f t="shared" si="228"/>
        <v>NA</v>
      </c>
      <c r="G402" s="8" t="str">
        <f t="shared" si="213"/>
        <v>NA</v>
      </c>
      <c r="H402" s="8" t="str">
        <f t="shared" si="204"/>
        <v>NA</v>
      </c>
      <c r="I402" s="15" t="str">
        <f t="shared" si="229"/>
        <v>NA</v>
      </c>
      <c r="J402" s="15" t="str">
        <f t="shared" si="205"/>
        <v>NA</v>
      </c>
      <c r="K402" s="19"/>
      <c r="L402" s="8" t="str">
        <f t="shared" si="214"/>
        <v>NA</v>
      </c>
      <c r="M402" s="8" t="str">
        <f t="shared" si="206"/>
        <v>NA</v>
      </c>
      <c r="N402" s="15" t="str">
        <f t="shared" si="230"/>
        <v>NA</v>
      </c>
      <c r="O402" s="14" t="str">
        <f t="shared" si="207"/>
        <v>NA</v>
      </c>
      <c r="P402" s="8" t="str">
        <f t="shared" si="231"/>
        <v>NA</v>
      </c>
      <c r="Q402" s="13">
        <f t="shared" si="236"/>
        <v>392</v>
      </c>
      <c r="R402" s="10">
        <v>1562.6132473848206</v>
      </c>
      <c r="S402" s="12">
        <f t="shared" si="237"/>
        <v>7.6000000000000026E-2</v>
      </c>
      <c r="T402" s="11">
        <f t="shared" si="232"/>
        <v>52355332.373730041</v>
      </c>
      <c r="U402" s="11">
        <f t="shared" si="208"/>
        <v>46855669.287403382</v>
      </c>
      <c r="V402" s="11">
        <f t="shared" si="233"/>
        <v>15000</v>
      </c>
      <c r="W402" s="11">
        <f t="shared" si="234"/>
        <v>1780667.8108168384</v>
      </c>
      <c r="X402" s="10">
        <f t="shared" si="215"/>
        <v>9.5993042584938415</v>
      </c>
      <c r="Y402" s="10">
        <f t="shared" si="238"/>
        <v>29995.054352601896</v>
      </c>
      <c r="AA402" s="11">
        <f t="shared" si="216"/>
        <v>5000</v>
      </c>
      <c r="AB402" s="11">
        <f t="shared" si="239"/>
        <v>1965000</v>
      </c>
      <c r="AC402" s="24"/>
      <c r="AD402" s="26" t="str">
        <f t="shared" si="217"/>
        <v>NA</v>
      </c>
      <c r="AE402" s="26" t="str">
        <f t="shared" si="218"/>
        <v>NA</v>
      </c>
      <c r="AF402" s="26" t="str">
        <f t="shared" si="219"/>
        <v>NA</v>
      </c>
      <c r="AG402" s="26">
        <f t="shared" si="220"/>
        <v>0</v>
      </c>
      <c r="AH402" s="26">
        <f t="shared" si="221"/>
        <v>0</v>
      </c>
      <c r="AI402" s="26">
        <f t="shared" si="222"/>
        <v>0</v>
      </c>
      <c r="AJ402" s="26">
        <f t="shared" si="223"/>
        <v>0</v>
      </c>
      <c r="AK402" s="26">
        <f t="shared" si="224"/>
        <v>0</v>
      </c>
      <c r="AL402" s="26">
        <f t="shared" si="225"/>
        <v>0</v>
      </c>
      <c r="AM402" s="26">
        <f t="shared" si="226"/>
        <v>0</v>
      </c>
    </row>
    <row r="403" spans="1:39" x14ac:dyDescent="0.3">
      <c r="A403" s="33">
        <f t="shared" si="235"/>
        <v>394</v>
      </c>
      <c r="B403">
        <v>1540.7366619214331</v>
      </c>
      <c r="C403" s="6" t="str">
        <f t="shared" si="211"/>
        <v>NA</v>
      </c>
      <c r="D403" s="7" t="str">
        <f t="shared" si="227"/>
        <v>NA</v>
      </c>
      <c r="E403" s="8" t="str">
        <f t="shared" si="212"/>
        <v>NA</v>
      </c>
      <c r="F403" s="8" t="str">
        <f t="shared" si="228"/>
        <v>NA</v>
      </c>
      <c r="G403" s="8" t="str">
        <f t="shared" si="213"/>
        <v>NA</v>
      </c>
      <c r="H403" s="8" t="str">
        <f t="shared" si="204"/>
        <v>NA</v>
      </c>
      <c r="I403" s="15" t="str">
        <f t="shared" si="229"/>
        <v>NA</v>
      </c>
      <c r="J403" s="15" t="str">
        <f t="shared" si="205"/>
        <v>NA</v>
      </c>
      <c r="K403" s="19"/>
      <c r="L403" s="8" t="str">
        <f t="shared" si="214"/>
        <v>NA</v>
      </c>
      <c r="M403" s="8" t="str">
        <f t="shared" si="206"/>
        <v>NA</v>
      </c>
      <c r="N403" s="15" t="str">
        <f t="shared" si="230"/>
        <v>NA</v>
      </c>
      <c r="O403" s="14" t="str">
        <f t="shared" si="207"/>
        <v>NA</v>
      </c>
      <c r="P403" s="8" t="str">
        <f t="shared" si="231"/>
        <v>NA</v>
      </c>
      <c r="Q403" s="13">
        <f t="shared" si="236"/>
        <v>393</v>
      </c>
      <c r="R403" s="10">
        <v>1540.7366619214331</v>
      </c>
      <c r="S403" s="12">
        <f t="shared" si="237"/>
        <v>-1.4000000000000025E-2</v>
      </c>
      <c r="T403" s="11">
        <f t="shared" si="232"/>
        <v>53014836.52840165</v>
      </c>
      <c r="U403" s="11">
        <f t="shared" si="208"/>
        <v>46214479.917379737</v>
      </c>
      <c r="V403" s="11">
        <f t="shared" si="233"/>
        <v>15000</v>
      </c>
      <c r="W403" s="11">
        <f t="shared" si="234"/>
        <v>1795667.8108168384</v>
      </c>
      <c r="X403" s="10">
        <f t="shared" si="215"/>
        <v>9.7356026962412194</v>
      </c>
      <c r="Y403" s="10">
        <f t="shared" si="238"/>
        <v>30004.789955298136</v>
      </c>
      <c r="AA403" s="11">
        <f t="shared" si="216"/>
        <v>5000</v>
      </c>
      <c r="AB403" s="11">
        <f t="shared" si="239"/>
        <v>1970000</v>
      </c>
      <c r="AC403" s="24"/>
      <c r="AD403" s="26" t="str">
        <f t="shared" si="217"/>
        <v>NA</v>
      </c>
      <c r="AE403" s="26" t="str">
        <f t="shared" si="218"/>
        <v>NA</v>
      </c>
      <c r="AF403" s="26" t="str">
        <f t="shared" si="219"/>
        <v>NA</v>
      </c>
      <c r="AG403" s="26">
        <f t="shared" si="220"/>
        <v>0</v>
      </c>
      <c r="AH403" s="26">
        <f t="shared" si="221"/>
        <v>0</v>
      </c>
      <c r="AI403" s="26">
        <f t="shared" si="222"/>
        <v>0</v>
      </c>
      <c r="AJ403" s="26">
        <f t="shared" si="223"/>
        <v>0</v>
      </c>
      <c r="AK403" s="26">
        <f t="shared" si="224"/>
        <v>0</v>
      </c>
      <c r="AL403" s="26">
        <f t="shared" si="225"/>
        <v>0</v>
      </c>
      <c r="AM403" s="26">
        <f t="shared" si="226"/>
        <v>0</v>
      </c>
    </row>
    <row r="404" spans="1:39" x14ac:dyDescent="0.3">
      <c r="A404" s="33">
        <f t="shared" si="235"/>
        <v>395</v>
      </c>
      <c r="B404">
        <v>1610.0698117078975</v>
      </c>
      <c r="C404" s="6" t="str">
        <f t="shared" si="211"/>
        <v>NA</v>
      </c>
      <c r="D404" s="7" t="str">
        <f t="shared" si="227"/>
        <v>NA</v>
      </c>
      <c r="E404" s="8" t="str">
        <f t="shared" si="212"/>
        <v>NA</v>
      </c>
      <c r="F404" s="8" t="str">
        <f t="shared" si="228"/>
        <v>NA</v>
      </c>
      <c r="G404" s="8" t="str">
        <f t="shared" si="213"/>
        <v>NA</v>
      </c>
      <c r="H404" s="8" t="str">
        <f t="shared" si="204"/>
        <v>NA</v>
      </c>
      <c r="I404" s="15" t="str">
        <f t="shared" si="229"/>
        <v>NA</v>
      </c>
      <c r="J404" s="15" t="str">
        <f t="shared" si="205"/>
        <v>NA</v>
      </c>
      <c r="K404" s="19"/>
      <c r="L404" s="8" t="str">
        <f t="shared" si="214"/>
        <v>NA</v>
      </c>
      <c r="M404" s="8" t="str">
        <f t="shared" si="206"/>
        <v>NA</v>
      </c>
      <c r="N404" s="15" t="str">
        <f t="shared" si="230"/>
        <v>NA</v>
      </c>
      <c r="O404" s="14" t="str">
        <f t="shared" si="207"/>
        <v>NA</v>
      </c>
      <c r="P404" s="8" t="str">
        <f t="shared" si="231"/>
        <v>NA</v>
      </c>
      <c r="Q404" s="13">
        <f t="shared" si="236"/>
        <v>394</v>
      </c>
      <c r="R404" s="10">
        <v>1610.0698117078975</v>
      </c>
      <c r="S404" s="12">
        <f t="shared" si="237"/>
        <v>4.4999999999999971E-2</v>
      </c>
      <c r="T404" s="11">
        <f t="shared" si="232"/>
        <v>53682584.48500669</v>
      </c>
      <c r="U404" s="11">
        <f t="shared" si="208"/>
        <v>48309806.513661824</v>
      </c>
      <c r="V404" s="11">
        <f t="shared" si="233"/>
        <v>15000</v>
      </c>
      <c r="W404" s="11">
        <f t="shared" si="234"/>
        <v>1810667.8108168384</v>
      </c>
      <c r="X404" s="10">
        <f t="shared" si="215"/>
        <v>9.3163662164987748</v>
      </c>
      <c r="Y404" s="10">
        <f t="shared" si="238"/>
        <v>30014.106321514635</v>
      </c>
      <c r="AA404" s="11">
        <f t="shared" si="216"/>
        <v>5000</v>
      </c>
      <c r="AB404" s="11">
        <f t="shared" si="239"/>
        <v>1975000</v>
      </c>
      <c r="AC404" s="24"/>
      <c r="AD404" s="26" t="str">
        <f t="shared" si="217"/>
        <v>NA</v>
      </c>
      <c r="AE404" s="26" t="str">
        <f t="shared" si="218"/>
        <v>NA</v>
      </c>
      <c r="AF404" s="26" t="str">
        <f t="shared" si="219"/>
        <v>NA</v>
      </c>
      <c r="AG404" s="26">
        <f t="shared" si="220"/>
        <v>0</v>
      </c>
      <c r="AH404" s="26">
        <f t="shared" si="221"/>
        <v>0</v>
      </c>
      <c r="AI404" s="26">
        <f t="shared" si="222"/>
        <v>0</v>
      </c>
      <c r="AJ404" s="26">
        <f t="shared" si="223"/>
        <v>0</v>
      </c>
      <c r="AK404" s="26">
        <f t="shared" si="224"/>
        <v>0</v>
      </c>
      <c r="AL404" s="26">
        <f t="shared" si="225"/>
        <v>0</v>
      </c>
      <c r="AM404" s="26">
        <f t="shared" si="226"/>
        <v>0</v>
      </c>
    </row>
    <row r="405" spans="1:39" x14ac:dyDescent="0.3">
      <c r="A405" s="33">
        <f t="shared" si="235"/>
        <v>396</v>
      </c>
      <c r="B405">
        <v>1616.5100909547291</v>
      </c>
      <c r="C405" s="6" t="str">
        <f t="shared" si="211"/>
        <v>NA</v>
      </c>
      <c r="D405" s="7" t="str">
        <f t="shared" si="227"/>
        <v>NA</v>
      </c>
      <c r="E405" s="8" t="str">
        <f t="shared" si="212"/>
        <v>NA</v>
      </c>
      <c r="F405" s="8" t="str">
        <f t="shared" si="228"/>
        <v>NA</v>
      </c>
      <c r="G405" s="8" t="str">
        <f t="shared" si="213"/>
        <v>NA</v>
      </c>
      <c r="H405" s="8" t="str">
        <f t="shared" si="204"/>
        <v>NA</v>
      </c>
      <c r="I405" s="15" t="str">
        <f t="shared" si="229"/>
        <v>NA</v>
      </c>
      <c r="J405" s="15" t="str">
        <f t="shared" si="205"/>
        <v>NA</v>
      </c>
      <c r="K405" s="19"/>
      <c r="L405" s="8" t="str">
        <f t="shared" si="214"/>
        <v>NA</v>
      </c>
      <c r="M405" s="8" t="str">
        <f t="shared" si="206"/>
        <v>NA</v>
      </c>
      <c r="N405" s="15" t="str">
        <f t="shared" si="230"/>
        <v>NA</v>
      </c>
      <c r="O405" s="14" t="str">
        <f t="shared" si="207"/>
        <v>NA</v>
      </c>
      <c r="P405" s="8" t="str">
        <f t="shared" si="231"/>
        <v>NA</v>
      </c>
      <c r="Q405" s="13">
        <f t="shared" si="236"/>
        <v>395</v>
      </c>
      <c r="R405" s="10">
        <v>1616.5100909547291</v>
      </c>
      <c r="S405" s="12">
        <f t="shared" si="237"/>
        <v>3.9999999999999758E-3</v>
      </c>
      <c r="T405" s="11">
        <f t="shared" si="232"/>
        <v>54358679.291069254</v>
      </c>
      <c r="U405" s="11">
        <f t="shared" si="208"/>
        <v>48518105.73971647</v>
      </c>
      <c r="V405" s="11">
        <f t="shared" si="233"/>
        <v>15000</v>
      </c>
      <c r="W405" s="11">
        <f t="shared" si="234"/>
        <v>1825667.8108168384</v>
      </c>
      <c r="X405" s="10">
        <f t="shared" si="215"/>
        <v>9.2792492196202936</v>
      </c>
      <c r="Y405" s="10">
        <f t="shared" si="238"/>
        <v>30023.385570734255</v>
      </c>
      <c r="AA405" s="11">
        <f t="shared" si="216"/>
        <v>5000</v>
      </c>
      <c r="AB405" s="11">
        <f t="shared" si="239"/>
        <v>1980000</v>
      </c>
      <c r="AC405" s="24"/>
      <c r="AD405" s="26" t="str">
        <f t="shared" si="217"/>
        <v>NA</v>
      </c>
      <c r="AE405" s="26" t="str">
        <f t="shared" si="218"/>
        <v>NA</v>
      </c>
      <c r="AF405" s="26" t="str">
        <f t="shared" si="219"/>
        <v>NA</v>
      </c>
      <c r="AG405" s="26">
        <f t="shared" si="220"/>
        <v>0</v>
      </c>
      <c r="AH405" s="26">
        <f t="shared" si="221"/>
        <v>0</v>
      </c>
      <c r="AI405" s="26">
        <f t="shared" si="222"/>
        <v>0</v>
      </c>
      <c r="AJ405" s="26">
        <f t="shared" si="223"/>
        <v>0</v>
      </c>
      <c r="AK405" s="26">
        <f t="shared" si="224"/>
        <v>0</v>
      </c>
      <c r="AL405" s="26">
        <f t="shared" si="225"/>
        <v>0</v>
      </c>
      <c r="AM405" s="26">
        <f t="shared" si="226"/>
        <v>0</v>
      </c>
    </row>
    <row r="406" spans="1:39" x14ac:dyDescent="0.3">
      <c r="S406" s="12"/>
      <c r="T406" s="11"/>
      <c r="U406" s="11"/>
      <c r="V406" s="11"/>
      <c r="W406" s="11"/>
      <c r="AA406" s="11"/>
      <c r="AB406" s="11"/>
      <c r="AC406" s="24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</row>
    <row r="407" spans="1:39" x14ac:dyDescent="0.3">
      <c r="S407" s="12"/>
      <c r="T407" s="11"/>
      <c r="U407" s="11"/>
      <c r="V407" s="11"/>
      <c r="W407" s="11"/>
      <c r="AA407" s="11"/>
      <c r="AB407" s="11"/>
      <c r="AC407" s="24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</row>
    <row r="408" spans="1:39" x14ac:dyDescent="0.3">
      <c r="S408" s="12"/>
      <c r="T408" s="11"/>
      <c r="U408" s="11"/>
      <c r="V408" s="11"/>
      <c r="W408" s="11"/>
      <c r="AA408" s="11"/>
      <c r="AB408" s="11"/>
      <c r="AC408" s="24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</row>
    <row r="409" spans="1:39" x14ac:dyDescent="0.3">
      <c r="S409" s="12"/>
      <c r="T409" s="11"/>
      <c r="U409" s="11"/>
      <c r="V409" s="11"/>
      <c r="W409" s="11"/>
      <c r="AA409" s="11"/>
      <c r="AB409" s="11"/>
      <c r="AC409" s="24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</row>
    <row r="410" spans="1:39" x14ac:dyDescent="0.3">
      <c r="S410" s="12"/>
      <c r="T410" s="11"/>
      <c r="U410" s="11"/>
      <c r="V410" s="11"/>
      <c r="W410" s="11"/>
      <c r="AA410" s="11"/>
      <c r="AB410" s="11"/>
      <c r="AC410" s="24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</row>
    <row r="411" spans="1:39" x14ac:dyDescent="0.3">
      <c r="S411" s="12"/>
      <c r="T411" s="11"/>
      <c r="U411" s="11"/>
      <c r="V411" s="11"/>
      <c r="W411" s="11"/>
      <c r="AA411" s="11"/>
      <c r="AB411" s="11"/>
      <c r="AC411" s="24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</row>
    <row r="412" spans="1:39" x14ac:dyDescent="0.3">
      <c r="S412" s="12"/>
      <c r="T412" s="11"/>
      <c r="U412" s="11"/>
      <c r="V412" s="11"/>
      <c r="W412" s="11"/>
      <c r="AA412" s="11"/>
      <c r="AB412" s="11"/>
      <c r="AC412" s="24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</row>
    <row r="413" spans="1:39" x14ac:dyDescent="0.3">
      <c r="S413" s="12"/>
      <c r="T413" s="11"/>
      <c r="U413" s="11"/>
      <c r="V413" s="11"/>
      <c r="W413" s="11"/>
      <c r="AA413" s="11"/>
      <c r="AB413" s="11"/>
      <c r="AC413" s="24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</row>
    <row r="414" spans="1:39" x14ac:dyDescent="0.3">
      <c r="S414" s="12"/>
      <c r="T414" s="11"/>
      <c r="U414" s="11"/>
      <c r="V414" s="11"/>
      <c r="W414" s="11"/>
      <c r="AA414" s="11"/>
      <c r="AB414" s="11"/>
      <c r="AC414" s="24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</row>
    <row r="415" spans="1:39" x14ac:dyDescent="0.3">
      <c r="S415" s="12"/>
      <c r="T415" s="11"/>
      <c r="U415" s="11"/>
      <c r="V415" s="11"/>
      <c r="W415" s="11"/>
      <c r="AA415" s="11"/>
      <c r="AB415" s="11"/>
      <c r="AC415" s="24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</row>
  </sheetData>
  <mergeCells count="5">
    <mergeCell ref="AI7:AK7"/>
    <mergeCell ref="AL7:AM7"/>
    <mergeCell ref="AG7:AH7"/>
    <mergeCell ref="F6:J6"/>
    <mergeCell ref="L6:P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Input</vt:lpstr>
      <vt:lpstr>Sensex VIP vs SIP (full)</vt:lpstr>
      <vt:lpstr>end</vt:lpstr>
      <vt:lpstr>endm</vt:lpstr>
      <vt:lpstr>'Sensex VIP vs SIP (full)'!max</vt:lpstr>
      <vt:lpstr>'Sensex VIP vs SIP (full)'!min</vt:lpstr>
      <vt:lpstr>'Sensex VIP vs SIP (full)'!return</vt:lpstr>
      <vt:lpstr>start</vt:lpstr>
      <vt:lpstr>startm</vt:lpstr>
      <vt:lpstr>'Sensex VIP vs SIP (full)'!typical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2013-03-29T13:18:31Z</dcterms:created>
  <dcterms:modified xsi:type="dcterms:W3CDTF">2013-04-15T10:58:21Z</dcterms:modified>
</cp:coreProperties>
</file>