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4" yWindow="408" windowWidth="15924" windowHeight="5532" tabRatio="769"/>
  </bookViews>
  <sheets>
    <sheet name="RD calculator" sheetId="7" r:id="rId1"/>
  </sheets>
  <definedNames>
    <definedName name="corpindex" localSheetId="0">'RD calculator'!#REF!</definedName>
    <definedName name="corpindex">#REF!</definedName>
    <definedName name="corpnoindex" localSheetId="0">'RD calculator'!#REF!</definedName>
    <definedName name="corpnoindex">#REF!</definedName>
    <definedName name="factor1">'RD calculator'!$P$2</definedName>
    <definedName name="factor2">'RD calculator'!$P$3</definedName>
    <definedName name="fortax">'RD calculator'!#REF!</definedName>
    <definedName name="installment">'RD calculator'!#REF!</definedName>
    <definedName name="rate" localSheetId="0">'RD calculator'!#REF!</definedName>
    <definedName name="rate">#REF!</definedName>
    <definedName name="rated" localSheetId="0">'RD calculator'!#REF!</definedName>
    <definedName name="rated">#REF!</definedName>
    <definedName name="rateegold" localSheetId="0">'RD calculator'!#REF!</definedName>
    <definedName name="rateegold">#REF!</definedName>
    <definedName name="rateeq" localSheetId="0">'RD calculator'!#REF!</definedName>
    <definedName name="rateeq">#REF!</definedName>
    <definedName name="rategetf" localSheetId="0">'RD calculator'!#REF!</definedName>
    <definedName name="rategetf">#REF!</definedName>
    <definedName name="ratencd" localSheetId="0">'RD calculator'!#REF!</definedName>
    <definedName name="ratencd">#REF!</definedName>
    <definedName name="raterbi" localSheetId="0">'RD calculator'!#REF!</definedName>
    <definedName name="raterbi">#REF!</definedName>
    <definedName name="raterd" localSheetId="0">'RD calculator'!$B$6</definedName>
    <definedName name="raterd">#REF!</definedName>
    <definedName name="ratesb" localSheetId="0">'RD calculator'!#REF!</definedName>
    <definedName name="ratesb">#REF!</definedName>
    <definedName name="ratetaxfd" localSheetId="0">'RD calculator'!#REF!</definedName>
    <definedName name="ratetaxfd">#REF!</definedName>
    <definedName name="rdamt" localSheetId="0">'RD calculator'!$B$7</definedName>
    <definedName name="rdamt">#REF!</definedName>
    <definedName name="rdura" localSheetId="0">'RD calculator'!$B$8</definedName>
    <definedName name="rdura">#REF!</definedName>
    <definedName name="sum" localSheetId="0">'RD calculator'!#REF!</definedName>
    <definedName name="sum">#REF!</definedName>
    <definedName name="sumd" localSheetId="0">'RD calculator'!$K$5</definedName>
    <definedName name="sumd">#REF!</definedName>
    <definedName name="tax" localSheetId="0">'RD calculator'!#REF!</definedName>
    <definedName name="tax">#REF!</definedName>
    <definedName name="taxrd" localSheetId="0">'RD calculator'!$B$11</definedName>
    <definedName name="taxrd">#REF!</definedName>
    <definedName name="tenure" localSheetId="0">'RD calculator'!#REF!</definedName>
    <definedName name="tenure">#REF!</definedName>
    <definedName name="term">'RD calculator'!$B$10</definedName>
  </definedNames>
  <calcPr calcId="124519"/>
</workbook>
</file>

<file path=xl/calcChain.xml><?xml version="1.0" encoding="utf-8"?>
<calcChain xmlns="http://schemas.openxmlformats.org/spreadsheetml/2006/main">
  <c r="B14" i="7"/>
  <c r="E5" l="1"/>
  <c r="Z6"/>
  <c r="Z7" s="1"/>
  <c r="Z8" s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Z103" s="1"/>
  <c r="Z104" s="1"/>
  <c r="Z105" s="1"/>
  <c r="Z106" s="1"/>
  <c r="Z107" s="1"/>
  <c r="Z108" s="1"/>
  <c r="Z109" s="1"/>
  <c r="Z110" s="1"/>
  <c r="Z111" s="1"/>
  <c r="Z112" s="1"/>
  <c r="Z113" s="1"/>
  <c r="Z114" s="1"/>
  <c r="Z115" s="1"/>
  <c r="Z116" s="1"/>
  <c r="Z117" s="1"/>
  <c r="Z118" s="1"/>
  <c r="Z119" s="1"/>
  <c r="Z120" s="1"/>
  <c r="Z121" s="1"/>
  <c r="X6"/>
  <c r="X7" s="1"/>
  <c r="X8" s="1"/>
  <c r="AA5"/>
  <c r="AB5" s="1"/>
  <c r="D5"/>
  <c r="M5" s="1"/>
  <c r="L5" s="1"/>
  <c r="D6"/>
  <c r="M6" s="1"/>
  <c r="L6" s="1"/>
  <c r="P2"/>
  <c r="I5" s="1"/>
  <c r="P3"/>
  <c r="V16"/>
  <c r="V15"/>
  <c r="V14"/>
  <c r="V13"/>
  <c r="V12"/>
  <c r="V11"/>
  <c r="V10"/>
  <c r="V9"/>
  <c r="V8"/>
  <c r="V7"/>
  <c r="V6"/>
  <c r="V5"/>
  <c r="W5" s="1"/>
  <c r="Q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7" s="1"/>
  <c r="Q118" s="1"/>
  <c r="Q119" s="1"/>
  <c r="Q120" s="1"/>
  <c r="Q121" s="1"/>
  <c r="I6" l="1"/>
  <c r="H5"/>
  <c r="H6"/>
  <c r="D7"/>
  <c r="M7" s="1"/>
  <c r="L7" s="1"/>
  <c r="E6"/>
  <c r="AA6"/>
  <c r="AB6" s="1"/>
  <c r="AC5"/>
  <c r="AC6"/>
  <c r="X9"/>
  <c r="AA8"/>
  <c r="AA7"/>
  <c r="D8"/>
  <c r="M8" s="1"/>
  <c r="L8" s="1"/>
  <c r="I8" l="1"/>
  <c r="I7"/>
  <c r="H8"/>
  <c r="H7"/>
  <c r="E7"/>
  <c r="E8" s="1"/>
  <c r="AB8"/>
  <c r="AC8"/>
  <c r="AB7"/>
  <c r="AC7"/>
  <c r="X10"/>
  <c r="AA9"/>
  <c r="D9"/>
  <c r="M9" s="1"/>
  <c r="L9" s="1"/>
  <c r="I9" l="1"/>
  <c r="H9"/>
  <c r="E9"/>
  <c r="AB9"/>
  <c r="AC9"/>
  <c r="X11"/>
  <c r="AA10"/>
  <c r="D10"/>
  <c r="M10" s="1"/>
  <c r="L10" s="1"/>
  <c r="I10" l="1"/>
  <c r="H10"/>
  <c r="E10"/>
  <c r="AB10"/>
  <c r="AC10"/>
  <c r="X12"/>
  <c r="AA11"/>
  <c r="D11"/>
  <c r="M11" s="1"/>
  <c r="L11" s="1"/>
  <c r="I11" l="1"/>
  <c r="H11"/>
  <c r="E11"/>
  <c r="AB11"/>
  <c r="AC11"/>
  <c r="X13"/>
  <c r="AA12"/>
  <c r="D12"/>
  <c r="M12" s="1"/>
  <c r="L12" s="1"/>
  <c r="I12" l="1"/>
  <c r="H12"/>
  <c r="E12"/>
  <c r="AB12"/>
  <c r="AC12"/>
  <c r="X14"/>
  <c r="AA13"/>
  <c r="D13"/>
  <c r="M13" s="1"/>
  <c r="L13" s="1"/>
  <c r="I13" l="1"/>
  <c r="H13"/>
  <c r="E13"/>
  <c r="AB13"/>
  <c r="AC13"/>
  <c r="X15"/>
  <c r="AA14"/>
  <c r="D14"/>
  <c r="M14" s="1"/>
  <c r="L14" s="1"/>
  <c r="I14" l="1"/>
  <c r="H14"/>
  <c r="E14"/>
  <c r="AB14"/>
  <c r="AC14"/>
  <c r="X16"/>
  <c r="AA15"/>
  <c r="D15"/>
  <c r="M15" s="1"/>
  <c r="L15" s="1"/>
  <c r="I15" l="1"/>
  <c r="H15"/>
  <c r="E15"/>
  <c r="AB15"/>
  <c r="AC15"/>
  <c r="X17"/>
  <c r="AA16"/>
  <c r="D16"/>
  <c r="M16" s="1"/>
  <c r="L16" s="1"/>
  <c r="I16" l="1"/>
  <c r="H16"/>
  <c r="D17"/>
  <c r="M17" s="1"/>
  <c r="L17" s="1"/>
  <c r="E16"/>
  <c r="AB16"/>
  <c r="AC16"/>
  <c r="X18"/>
  <c r="AA17"/>
  <c r="I17" l="1"/>
  <c r="H17"/>
  <c r="E17"/>
  <c r="AB17"/>
  <c r="AC17"/>
  <c r="X19"/>
  <c r="AA18"/>
  <c r="D18"/>
  <c r="M18" s="1"/>
  <c r="L18" s="1"/>
  <c r="I18" l="1"/>
  <c r="H18"/>
  <c r="E18"/>
  <c r="AB18"/>
  <c r="AC18"/>
  <c r="X20"/>
  <c r="AA19"/>
  <c r="D19"/>
  <c r="M19" s="1"/>
  <c r="L19" s="1"/>
  <c r="I19" l="1"/>
  <c r="H19"/>
  <c r="E19"/>
  <c r="AB19"/>
  <c r="AC19"/>
  <c r="X21"/>
  <c r="AA20"/>
  <c r="D20"/>
  <c r="M20" s="1"/>
  <c r="L20" s="1"/>
  <c r="I20" l="1"/>
  <c r="H20"/>
  <c r="E20"/>
  <c r="AB20"/>
  <c r="AC20"/>
  <c r="X22"/>
  <c r="AA21"/>
  <c r="D21"/>
  <c r="M21" s="1"/>
  <c r="L21" s="1"/>
  <c r="I21" l="1"/>
  <c r="H21"/>
  <c r="E21"/>
  <c r="AB21"/>
  <c r="AC21"/>
  <c r="X23"/>
  <c r="AA22"/>
  <c r="D22"/>
  <c r="M22" s="1"/>
  <c r="L22" s="1"/>
  <c r="I22" l="1"/>
  <c r="H22"/>
  <c r="E22"/>
  <c r="AB22"/>
  <c r="AC22"/>
  <c r="X24"/>
  <c r="AA23"/>
  <c r="D23"/>
  <c r="M23" s="1"/>
  <c r="L23" s="1"/>
  <c r="I23" l="1"/>
  <c r="H23"/>
  <c r="E23"/>
  <c r="AB23"/>
  <c r="AC23"/>
  <c r="X25"/>
  <c r="AA24"/>
  <c r="D24"/>
  <c r="M24" s="1"/>
  <c r="L24" s="1"/>
  <c r="I24" l="1"/>
  <c r="H24"/>
  <c r="E24"/>
  <c r="AB24"/>
  <c r="AC24"/>
  <c r="X26"/>
  <c r="AA25"/>
  <c r="D25"/>
  <c r="M25" s="1"/>
  <c r="L25" s="1"/>
  <c r="I25" l="1"/>
  <c r="H25"/>
  <c r="E25"/>
  <c r="AB25"/>
  <c r="AC25"/>
  <c r="X27"/>
  <c r="AA26"/>
  <c r="D26"/>
  <c r="M26" s="1"/>
  <c r="L26" s="1"/>
  <c r="I26" l="1"/>
  <c r="H26"/>
  <c r="E26"/>
  <c r="AB26"/>
  <c r="AC26"/>
  <c r="X28"/>
  <c r="AA27"/>
  <c r="D27"/>
  <c r="M27" s="1"/>
  <c r="L27" s="1"/>
  <c r="I27" l="1"/>
  <c r="H27"/>
  <c r="E27"/>
  <c r="AB27"/>
  <c r="AC27"/>
  <c r="X29"/>
  <c r="AA28"/>
  <c r="D28"/>
  <c r="M28" s="1"/>
  <c r="L28" s="1"/>
  <c r="I28" l="1"/>
  <c r="H28"/>
  <c r="E28"/>
  <c r="AB28"/>
  <c r="AC28"/>
  <c r="X30"/>
  <c r="AA29"/>
  <c r="D29"/>
  <c r="M29" s="1"/>
  <c r="L29" s="1"/>
  <c r="I29" l="1"/>
  <c r="H29"/>
  <c r="E29"/>
  <c r="AB29"/>
  <c r="AC29"/>
  <c r="X31"/>
  <c r="AA30"/>
  <c r="D30"/>
  <c r="M30" s="1"/>
  <c r="L30" s="1"/>
  <c r="I30" l="1"/>
  <c r="H30"/>
  <c r="E30"/>
  <c r="AB30"/>
  <c r="AC30"/>
  <c r="X32"/>
  <c r="AA31"/>
  <c r="D31"/>
  <c r="M31" s="1"/>
  <c r="L31" s="1"/>
  <c r="I31" l="1"/>
  <c r="H31"/>
  <c r="E31"/>
  <c r="AB31"/>
  <c r="AC31"/>
  <c r="X33"/>
  <c r="AA32"/>
  <c r="D32"/>
  <c r="M32" s="1"/>
  <c r="L32" s="1"/>
  <c r="I32" l="1"/>
  <c r="H32"/>
  <c r="E32"/>
  <c r="AB32"/>
  <c r="AC32"/>
  <c r="X34"/>
  <c r="AA33"/>
  <c r="D33"/>
  <c r="M33" s="1"/>
  <c r="L33" s="1"/>
  <c r="I33" l="1"/>
  <c r="H33"/>
  <c r="E33"/>
  <c r="AB33"/>
  <c r="AC33"/>
  <c r="X35"/>
  <c r="AA34"/>
  <c r="D34"/>
  <c r="M34" s="1"/>
  <c r="L34" s="1"/>
  <c r="I34" l="1"/>
  <c r="H34"/>
  <c r="E34"/>
  <c r="AB34"/>
  <c r="AC34"/>
  <c r="X36"/>
  <c r="AA35"/>
  <c r="D35"/>
  <c r="M35" s="1"/>
  <c r="L35" s="1"/>
  <c r="I35" l="1"/>
  <c r="H35"/>
  <c r="E35"/>
  <c r="AB35"/>
  <c r="AC35"/>
  <c r="X37"/>
  <c r="AA36"/>
  <c r="D36"/>
  <c r="M36" s="1"/>
  <c r="L36" s="1"/>
  <c r="I36" l="1"/>
  <c r="H36"/>
  <c r="E36"/>
  <c r="AB36"/>
  <c r="AC36"/>
  <c r="X38"/>
  <c r="AA37"/>
  <c r="D37"/>
  <c r="M37" s="1"/>
  <c r="L37" s="1"/>
  <c r="I37" l="1"/>
  <c r="H37"/>
  <c r="E37"/>
  <c r="AB37"/>
  <c r="AC37"/>
  <c r="X39"/>
  <c r="AA38"/>
  <c r="D38"/>
  <c r="M38" s="1"/>
  <c r="L38" s="1"/>
  <c r="I38" l="1"/>
  <c r="H38"/>
  <c r="E38"/>
  <c r="AB38"/>
  <c r="AC38"/>
  <c r="X40"/>
  <c r="AA39"/>
  <c r="D39"/>
  <c r="M39" s="1"/>
  <c r="L39" s="1"/>
  <c r="I39" l="1"/>
  <c r="H39"/>
  <c r="E39"/>
  <c r="AB39"/>
  <c r="AC39"/>
  <c r="X41"/>
  <c r="AA40"/>
  <c r="D40"/>
  <c r="M40" s="1"/>
  <c r="L40" s="1"/>
  <c r="I40" l="1"/>
  <c r="H40"/>
  <c r="E40"/>
  <c r="AB40"/>
  <c r="AC40"/>
  <c r="X42"/>
  <c r="AA41"/>
  <c r="D41"/>
  <c r="M41" s="1"/>
  <c r="L41" s="1"/>
  <c r="I41" l="1"/>
  <c r="H41"/>
  <c r="E41"/>
  <c r="AB41"/>
  <c r="AC41"/>
  <c r="X43"/>
  <c r="AA42"/>
  <c r="D42"/>
  <c r="M42" s="1"/>
  <c r="L42" s="1"/>
  <c r="I42" l="1"/>
  <c r="H42"/>
  <c r="E42"/>
  <c r="AB42"/>
  <c r="AC42"/>
  <c r="X44"/>
  <c r="AA43"/>
  <c r="D43"/>
  <c r="M43" s="1"/>
  <c r="L43" s="1"/>
  <c r="I43" l="1"/>
  <c r="H43"/>
  <c r="E43"/>
  <c r="AB43"/>
  <c r="AC43"/>
  <c r="X45"/>
  <c r="AA44"/>
  <c r="D44"/>
  <c r="M44" s="1"/>
  <c r="L44" s="1"/>
  <c r="I44" l="1"/>
  <c r="H44"/>
  <c r="E44"/>
  <c r="AB44"/>
  <c r="AC44"/>
  <c r="X46"/>
  <c r="AA45"/>
  <c r="D45"/>
  <c r="M45" s="1"/>
  <c r="L45" s="1"/>
  <c r="I45" l="1"/>
  <c r="H45"/>
  <c r="E45"/>
  <c r="AB45"/>
  <c r="AC45"/>
  <c r="X47"/>
  <c r="AA46"/>
  <c r="D46"/>
  <c r="M46" s="1"/>
  <c r="L46" s="1"/>
  <c r="I46" l="1"/>
  <c r="H46"/>
  <c r="E46"/>
  <c r="AB46"/>
  <c r="AC46"/>
  <c r="X48"/>
  <c r="AA47"/>
  <c r="D47"/>
  <c r="M47" s="1"/>
  <c r="L47" s="1"/>
  <c r="I47" l="1"/>
  <c r="H47"/>
  <c r="E47"/>
  <c r="AB47"/>
  <c r="AC47"/>
  <c r="X49"/>
  <c r="AA48"/>
  <c r="D48"/>
  <c r="M48" s="1"/>
  <c r="L48" s="1"/>
  <c r="I48" l="1"/>
  <c r="H48"/>
  <c r="E48"/>
  <c r="AB48"/>
  <c r="AC48"/>
  <c r="X50"/>
  <c r="AA49"/>
  <c r="D49"/>
  <c r="M49" s="1"/>
  <c r="L49" s="1"/>
  <c r="I49" l="1"/>
  <c r="H49"/>
  <c r="E49"/>
  <c r="AB49"/>
  <c r="AC49"/>
  <c r="X51"/>
  <c r="AA50"/>
  <c r="D50"/>
  <c r="M50" s="1"/>
  <c r="L50" s="1"/>
  <c r="I50" l="1"/>
  <c r="H50"/>
  <c r="E50"/>
  <c r="AB50"/>
  <c r="AC50"/>
  <c r="X52"/>
  <c r="AA51"/>
  <c r="D51"/>
  <c r="M51" s="1"/>
  <c r="L51" s="1"/>
  <c r="I51" l="1"/>
  <c r="H51"/>
  <c r="E51"/>
  <c r="AB51"/>
  <c r="AC51"/>
  <c r="X53"/>
  <c r="AA52"/>
  <c r="D52"/>
  <c r="M52" s="1"/>
  <c r="L52" s="1"/>
  <c r="I52" l="1"/>
  <c r="H52"/>
  <c r="E52"/>
  <c r="AB52"/>
  <c r="AC52"/>
  <c r="X54"/>
  <c r="AA53"/>
  <c r="D53"/>
  <c r="M53" s="1"/>
  <c r="L53" s="1"/>
  <c r="I53" l="1"/>
  <c r="H53"/>
  <c r="E53"/>
  <c r="AB53"/>
  <c r="AC53"/>
  <c r="X55"/>
  <c r="AA54"/>
  <c r="D54"/>
  <c r="M54" s="1"/>
  <c r="L54" s="1"/>
  <c r="I54" l="1"/>
  <c r="H54"/>
  <c r="E54"/>
  <c r="AB54"/>
  <c r="AC54"/>
  <c r="X56"/>
  <c r="AA55"/>
  <c r="D55"/>
  <c r="M55" s="1"/>
  <c r="L55" s="1"/>
  <c r="I55" l="1"/>
  <c r="H55"/>
  <c r="E55"/>
  <c r="AB55"/>
  <c r="AC55"/>
  <c r="X57"/>
  <c r="AA56"/>
  <c r="D56"/>
  <c r="M56" s="1"/>
  <c r="L56" s="1"/>
  <c r="I56" l="1"/>
  <c r="H56"/>
  <c r="E56"/>
  <c r="AB56"/>
  <c r="AC56"/>
  <c r="X58"/>
  <c r="AA57"/>
  <c r="D57"/>
  <c r="M57" s="1"/>
  <c r="L57" s="1"/>
  <c r="I57" l="1"/>
  <c r="H57"/>
  <c r="E57"/>
  <c r="AB57"/>
  <c r="AC57"/>
  <c r="X59"/>
  <c r="AA58"/>
  <c r="D58"/>
  <c r="M58" s="1"/>
  <c r="L58" s="1"/>
  <c r="I58" l="1"/>
  <c r="H58"/>
  <c r="E58"/>
  <c r="AB58"/>
  <c r="AC58"/>
  <c r="X60"/>
  <c r="AA59"/>
  <c r="D59"/>
  <c r="M59" s="1"/>
  <c r="L59" s="1"/>
  <c r="I59" l="1"/>
  <c r="H59"/>
  <c r="E59"/>
  <c r="AB59"/>
  <c r="AC59"/>
  <c r="X61"/>
  <c r="AA60"/>
  <c r="D60"/>
  <c r="M60" s="1"/>
  <c r="L60" s="1"/>
  <c r="I60" l="1"/>
  <c r="H60"/>
  <c r="E60"/>
  <c r="AB60"/>
  <c r="AC60"/>
  <c r="X62"/>
  <c r="AA61"/>
  <c r="D61"/>
  <c r="M61" s="1"/>
  <c r="L61" s="1"/>
  <c r="I61" l="1"/>
  <c r="H61"/>
  <c r="E61"/>
  <c r="AB61"/>
  <c r="AC61"/>
  <c r="X63"/>
  <c r="AA62"/>
  <c r="D62"/>
  <c r="M62" s="1"/>
  <c r="L62" s="1"/>
  <c r="I62" l="1"/>
  <c r="H62"/>
  <c r="E62"/>
  <c r="AB62"/>
  <c r="AC62"/>
  <c r="X64"/>
  <c r="AA63"/>
  <c r="D63"/>
  <c r="M63" s="1"/>
  <c r="L63" s="1"/>
  <c r="I63" l="1"/>
  <c r="H63"/>
  <c r="E63"/>
  <c r="AB63"/>
  <c r="AC63"/>
  <c r="X65"/>
  <c r="AA64"/>
  <c r="D64"/>
  <c r="M64" s="1"/>
  <c r="L64" s="1"/>
  <c r="I64" l="1"/>
  <c r="H64"/>
  <c r="E64"/>
  <c r="AB64"/>
  <c r="AC64"/>
  <c r="X66"/>
  <c r="AA65"/>
  <c r="D65"/>
  <c r="M65" s="1"/>
  <c r="L65" s="1"/>
  <c r="I65" l="1"/>
  <c r="H65"/>
  <c r="E65"/>
  <c r="AB65"/>
  <c r="AC65"/>
  <c r="X67"/>
  <c r="AA66"/>
  <c r="D66"/>
  <c r="M66" s="1"/>
  <c r="L66" s="1"/>
  <c r="I66" l="1"/>
  <c r="H66"/>
  <c r="E66"/>
  <c r="AB66"/>
  <c r="AC66"/>
  <c r="X68"/>
  <c r="AA67"/>
  <c r="D67"/>
  <c r="M67" s="1"/>
  <c r="L67" s="1"/>
  <c r="I67" l="1"/>
  <c r="H67"/>
  <c r="E67"/>
  <c r="AB67"/>
  <c r="AC67"/>
  <c r="X69"/>
  <c r="AA68"/>
  <c r="D68"/>
  <c r="M68" s="1"/>
  <c r="L68" s="1"/>
  <c r="I68" l="1"/>
  <c r="H68"/>
  <c r="E68"/>
  <c r="AB68"/>
  <c r="AC68"/>
  <c r="X70"/>
  <c r="AA69"/>
  <c r="D69"/>
  <c r="M69" s="1"/>
  <c r="L69" s="1"/>
  <c r="I69" l="1"/>
  <c r="H69"/>
  <c r="E69"/>
  <c r="AB69"/>
  <c r="AC69"/>
  <c r="X71"/>
  <c r="AA70"/>
  <c r="D70"/>
  <c r="M70" s="1"/>
  <c r="L70" s="1"/>
  <c r="I70" l="1"/>
  <c r="H70"/>
  <c r="E70"/>
  <c r="AB70"/>
  <c r="AC70"/>
  <c r="X72"/>
  <c r="AA71"/>
  <c r="D71"/>
  <c r="M71" s="1"/>
  <c r="L71" s="1"/>
  <c r="I71" l="1"/>
  <c r="H71"/>
  <c r="E71"/>
  <c r="AB71"/>
  <c r="AC71"/>
  <c r="X73"/>
  <c r="AA72"/>
  <c r="D72"/>
  <c r="M72" s="1"/>
  <c r="L72" s="1"/>
  <c r="I72" l="1"/>
  <c r="H72"/>
  <c r="E72"/>
  <c r="AB72"/>
  <c r="AC72"/>
  <c r="X74"/>
  <c r="AA73"/>
  <c r="D73"/>
  <c r="M73" s="1"/>
  <c r="L73" s="1"/>
  <c r="I73" l="1"/>
  <c r="H73"/>
  <c r="E73"/>
  <c r="AB73"/>
  <c r="AC73"/>
  <c r="X75"/>
  <c r="AA74"/>
  <c r="D74"/>
  <c r="M74" s="1"/>
  <c r="L74" s="1"/>
  <c r="I74" l="1"/>
  <c r="H74"/>
  <c r="E74"/>
  <c r="AB74"/>
  <c r="AC74"/>
  <c r="X76"/>
  <c r="AA75"/>
  <c r="D75"/>
  <c r="M75" s="1"/>
  <c r="L75" s="1"/>
  <c r="I75" l="1"/>
  <c r="H75"/>
  <c r="E75"/>
  <c r="AB75"/>
  <c r="AC75"/>
  <c r="X77"/>
  <c r="AA76"/>
  <c r="D76"/>
  <c r="M76" s="1"/>
  <c r="L76" s="1"/>
  <c r="I76" l="1"/>
  <c r="H76"/>
  <c r="E76"/>
  <c r="AB76"/>
  <c r="AC76"/>
  <c r="X78"/>
  <c r="AA77"/>
  <c r="D77"/>
  <c r="M77" s="1"/>
  <c r="L77" s="1"/>
  <c r="I77" l="1"/>
  <c r="H77"/>
  <c r="E77"/>
  <c r="AB77"/>
  <c r="AC77"/>
  <c r="X79"/>
  <c r="AA78"/>
  <c r="D78"/>
  <c r="M78" s="1"/>
  <c r="L78" s="1"/>
  <c r="I78" l="1"/>
  <c r="H78"/>
  <c r="E78"/>
  <c r="AB78"/>
  <c r="AC78"/>
  <c r="X80"/>
  <c r="AA79"/>
  <c r="D79"/>
  <c r="M79" s="1"/>
  <c r="L79" s="1"/>
  <c r="I79" l="1"/>
  <c r="H79"/>
  <c r="E79"/>
  <c r="AB79"/>
  <c r="AC79"/>
  <c r="X81"/>
  <c r="AA80"/>
  <c r="D80"/>
  <c r="M80" s="1"/>
  <c r="L80" s="1"/>
  <c r="I80" l="1"/>
  <c r="H80"/>
  <c r="E80"/>
  <c r="AB80"/>
  <c r="AC80"/>
  <c r="X82"/>
  <c r="AA81"/>
  <c r="D81"/>
  <c r="M81" s="1"/>
  <c r="L81" s="1"/>
  <c r="I81" l="1"/>
  <c r="H81"/>
  <c r="E81"/>
  <c r="AB81"/>
  <c r="AC81"/>
  <c r="X83"/>
  <c r="AA82"/>
  <c r="D82"/>
  <c r="M82" s="1"/>
  <c r="L82" s="1"/>
  <c r="I82" l="1"/>
  <c r="H82"/>
  <c r="E82"/>
  <c r="AB82"/>
  <c r="AC82"/>
  <c r="X84"/>
  <c r="AA83"/>
  <c r="D83"/>
  <c r="M83" s="1"/>
  <c r="L83" s="1"/>
  <c r="I83" l="1"/>
  <c r="H83"/>
  <c r="E83"/>
  <c r="AB83"/>
  <c r="AC83"/>
  <c r="X85"/>
  <c r="AA84"/>
  <c r="D84"/>
  <c r="M84" s="1"/>
  <c r="L84" s="1"/>
  <c r="I84" l="1"/>
  <c r="H84"/>
  <c r="E84"/>
  <c r="AB84"/>
  <c r="AC84"/>
  <c r="X86"/>
  <c r="AA85"/>
  <c r="D85"/>
  <c r="M85" s="1"/>
  <c r="L85" s="1"/>
  <c r="I85" l="1"/>
  <c r="H85"/>
  <c r="E85"/>
  <c r="AB85"/>
  <c r="AC85"/>
  <c r="X87"/>
  <c r="AA86"/>
  <c r="D86"/>
  <c r="M86" s="1"/>
  <c r="L86" s="1"/>
  <c r="I86" l="1"/>
  <c r="H86"/>
  <c r="E86"/>
  <c r="AB86"/>
  <c r="AC86"/>
  <c r="X88"/>
  <c r="AA87"/>
  <c r="D87"/>
  <c r="M87" s="1"/>
  <c r="L87" s="1"/>
  <c r="I87" l="1"/>
  <c r="H87"/>
  <c r="E87"/>
  <c r="AB87"/>
  <c r="AC87"/>
  <c r="X89"/>
  <c r="AA88"/>
  <c r="D88"/>
  <c r="M88" s="1"/>
  <c r="L88" s="1"/>
  <c r="I88" l="1"/>
  <c r="H88"/>
  <c r="E88"/>
  <c r="AB88"/>
  <c r="AC88"/>
  <c r="X90"/>
  <c r="AA89"/>
  <c r="D89"/>
  <c r="M89" s="1"/>
  <c r="L89" s="1"/>
  <c r="I89" l="1"/>
  <c r="H89"/>
  <c r="E89"/>
  <c r="AB89"/>
  <c r="AC89"/>
  <c r="X91"/>
  <c r="AA90"/>
  <c r="D90"/>
  <c r="M90" s="1"/>
  <c r="L90" s="1"/>
  <c r="I90" l="1"/>
  <c r="H90"/>
  <c r="E90"/>
  <c r="AB90"/>
  <c r="AC90"/>
  <c r="X92"/>
  <c r="AA91"/>
  <c r="D91"/>
  <c r="M91" s="1"/>
  <c r="L91" s="1"/>
  <c r="I91" l="1"/>
  <c r="H91"/>
  <c r="E91"/>
  <c r="AB91"/>
  <c r="AC91"/>
  <c r="X93"/>
  <c r="AA92"/>
  <c r="D92"/>
  <c r="M92" s="1"/>
  <c r="L92" s="1"/>
  <c r="I92" l="1"/>
  <c r="H92"/>
  <c r="E92"/>
  <c r="AB92"/>
  <c r="AC92"/>
  <c r="X94"/>
  <c r="AA93"/>
  <c r="D93"/>
  <c r="M93" s="1"/>
  <c r="L93" s="1"/>
  <c r="I93" l="1"/>
  <c r="H93"/>
  <c r="E93"/>
  <c r="AB93"/>
  <c r="AC93"/>
  <c r="X95"/>
  <c r="AA94"/>
  <c r="D94"/>
  <c r="M94" s="1"/>
  <c r="L94" s="1"/>
  <c r="I94" l="1"/>
  <c r="H94"/>
  <c r="E94"/>
  <c r="AB94"/>
  <c r="AC94"/>
  <c r="X96"/>
  <c r="AA95"/>
  <c r="D95"/>
  <c r="M95" s="1"/>
  <c r="L95" s="1"/>
  <c r="I95" l="1"/>
  <c r="H95"/>
  <c r="E95"/>
  <c r="AB95"/>
  <c r="AC95"/>
  <c r="X97"/>
  <c r="AA96"/>
  <c r="D96"/>
  <c r="M96" s="1"/>
  <c r="L96" s="1"/>
  <c r="I96" l="1"/>
  <c r="H96"/>
  <c r="E96"/>
  <c r="AB96"/>
  <c r="AC96"/>
  <c r="X98"/>
  <c r="AA97"/>
  <c r="D97"/>
  <c r="M97" s="1"/>
  <c r="L97" s="1"/>
  <c r="I97" l="1"/>
  <c r="H97"/>
  <c r="E97"/>
  <c r="AB97"/>
  <c r="AC97"/>
  <c r="X99"/>
  <c r="AA98"/>
  <c r="D98"/>
  <c r="M98" s="1"/>
  <c r="L98" s="1"/>
  <c r="I98" l="1"/>
  <c r="H98"/>
  <c r="E98"/>
  <c r="AB98"/>
  <c r="AC98"/>
  <c r="X100"/>
  <c r="AA99"/>
  <c r="D99"/>
  <c r="M99" s="1"/>
  <c r="L99" s="1"/>
  <c r="I99" l="1"/>
  <c r="H99"/>
  <c r="E99"/>
  <c r="AB99"/>
  <c r="AC99"/>
  <c r="X101"/>
  <c r="AA100"/>
  <c r="D100"/>
  <c r="M100" s="1"/>
  <c r="L100" s="1"/>
  <c r="I100" l="1"/>
  <c r="H100"/>
  <c r="E100"/>
  <c r="AB100"/>
  <c r="AC100"/>
  <c r="X102"/>
  <c r="AA101"/>
  <c r="D101"/>
  <c r="M101" s="1"/>
  <c r="L101" s="1"/>
  <c r="I101" l="1"/>
  <c r="H101"/>
  <c r="E101"/>
  <c r="AB101"/>
  <c r="AC101"/>
  <c r="X103"/>
  <c r="AA102"/>
  <c r="D102"/>
  <c r="M102" s="1"/>
  <c r="L102" s="1"/>
  <c r="I102" l="1"/>
  <c r="H102"/>
  <c r="E102"/>
  <c r="AB102"/>
  <c r="AC102"/>
  <c r="X104"/>
  <c r="AA103"/>
  <c r="D103"/>
  <c r="M103" s="1"/>
  <c r="L103" s="1"/>
  <c r="I103" l="1"/>
  <c r="H103"/>
  <c r="E103"/>
  <c r="AB103"/>
  <c r="AC103"/>
  <c r="X105"/>
  <c r="AA104"/>
  <c r="D104"/>
  <c r="M104" s="1"/>
  <c r="L104" s="1"/>
  <c r="I104" l="1"/>
  <c r="H104"/>
  <c r="E104"/>
  <c r="AB104"/>
  <c r="AC104"/>
  <c r="X106"/>
  <c r="AA105"/>
  <c r="D105"/>
  <c r="M105" s="1"/>
  <c r="L105" s="1"/>
  <c r="I105" l="1"/>
  <c r="H105"/>
  <c r="E105"/>
  <c r="AB105"/>
  <c r="AC105"/>
  <c r="X107"/>
  <c r="AA106"/>
  <c r="D106"/>
  <c r="M106" s="1"/>
  <c r="L106" s="1"/>
  <c r="I106" l="1"/>
  <c r="H106"/>
  <c r="E106"/>
  <c r="AB106"/>
  <c r="AC106"/>
  <c r="X108"/>
  <c r="AA107"/>
  <c r="D107"/>
  <c r="M107" s="1"/>
  <c r="L107" s="1"/>
  <c r="I107" l="1"/>
  <c r="H107"/>
  <c r="E107"/>
  <c r="AB107"/>
  <c r="AC107"/>
  <c r="X109"/>
  <c r="AA108"/>
  <c r="D108"/>
  <c r="M108" s="1"/>
  <c r="L108" s="1"/>
  <c r="I108" l="1"/>
  <c r="H108"/>
  <c r="E108"/>
  <c r="AB108"/>
  <c r="AC108"/>
  <c r="X110"/>
  <c r="AA109"/>
  <c r="D109"/>
  <c r="M109" s="1"/>
  <c r="L109" s="1"/>
  <c r="I109" l="1"/>
  <c r="H109"/>
  <c r="E109"/>
  <c r="AB109"/>
  <c r="AC109"/>
  <c r="X111"/>
  <c r="AA110"/>
  <c r="D110"/>
  <c r="M110" s="1"/>
  <c r="L110" s="1"/>
  <c r="I110" l="1"/>
  <c r="H110"/>
  <c r="E110"/>
  <c r="AB110"/>
  <c r="AC110"/>
  <c r="X112"/>
  <c r="AA111"/>
  <c r="D111"/>
  <c r="M111" s="1"/>
  <c r="L111" s="1"/>
  <c r="I111" l="1"/>
  <c r="H111"/>
  <c r="E111"/>
  <c r="AB111"/>
  <c r="AC111"/>
  <c r="X113"/>
  <c r="AA112"/>
  <c r="D112"/>
  <c r="M112" s="1"/>
  <c r="L112" s="1"/>
  <c r="I112" l="1"/>
  <c r="H112"/>
  <c r="E112"/>
  <c r="AB112"/>
  <c r="AC112"/>
  <c r="X114"/>
  <c r="AA113"/>
  <c r="D113"/>
  <c r="M113" s="1"/>
  <c r="L113" s="1"/>
  <c r="I113" l="1"/>
  <c r="H113"/>
  <c r="E113"/>
  <c r="AB113"/>
  <c r="AC113"/>
  <c r="X115"/>
  <c r="AA114"/>
  <c r="D114"/>
  <c r="M114" s="1"/>
  <c r="L114" s="1"/>
  <c r="I114" l="1"/>
  <c r="H114"/>
  <c r="E114"/>
  <c r="AB114"/>
  <c r="AC114"/>
  <c r="X116"/>
  <c r="AA115"/>
  <c r="D115"/>
  <c r="M115" s="1"/>
  <c r="L115" s="1"/>
  <c r="I115" l="1"/>
  <c r="H115"/>
  <c r="E115"/>
  <c r="AB115"/>
  <c r="AC115"/>
  <c r="X117"/>
  <c r="AA116"/>
  <c r="D116"/>
  <c r="M116" s="1"/>
  <c r="L116" s="1"/>
  <c r="I116" l="1"/>
  <c r="H116"/>
  <c r="E116"/>
  <c r="AB116"/>
  <c r="AC116"/>
  <c r="X118"/>
  <c r="AA117"/>
  <c r="D117"/>
  <c r="M117" s="1"/>
  <c r="L117" s="1"/>
  <c r="I117" l="1"/>
  <c r="H117"/>
  <c r="E117"/>
  <c r="AB117"/>
  <c r="AC117"/>
  <c r="X119"/>
  <c r="AA118"/>
  <c r="D118"/>
  <c r="M118" s="1"/>
  <c r="L118" s="1"/>
  <c r="I118" l="1"/>
  <c r="H118"/>
  <c r="E118"/>
  <c r="AB118"/>
  <c r="AC118"/>
  <c r="X120"/>
  <c r="AA119"/>
  <c r="D119"/>
  <c r="M119" s="1"/>
  <c r="L119" s="1"/>
  <c r="I119" l="1"/>
  <c r="H119"/>
  <c r="E119"/>
  <c r="AB119"/>
  <c r="AC119"/>
  <c r="X121"/>
  <c r="AA121" s="1"/>
  <c r="AA120"/>
  <c r="D120"/>
  <c r="M120" s="1"/>
  <c r="L120" s="1"/>
  <c r="I120" l="1"/>
  <c r="H120"/>
  <c r="E120"/>
  <c r="AB121"/>
  <c r="AC121"/>
  <c r="AB120"/>
  <c r="AC120"/>
  <c r="D121"/>
  <c r="M121" s="1"/>
  <c r="L121" s="1"/>
  <c r="I121" l="1"/>
  <c r="H121"/>
  <c r="E121"/>
  <c r="D122"/>
  <c r="M122" s="1"/>
  <c r="L122" s="1"/>
  <c r="I122" l="1"/>
  <c r="H122"/>
  <c r="E122"/>
  <c r="D123"/>
  <c r="M123" s="1"/>
  <c r="L123" s="1"/>
  <c r="I123" l="1"/>
  <c r="H123"/>
  <c r="E123"/>
  <c r="D124"/>
  <c r="M124" s="1"/>
  <c r="L124" s="1"/>
  <c r="I124" l="1"/>
  <c r="H124"/>
  <c r="E124"/>
  <c r="B22" l="1"/>
  <c r="B18" s="1"/>
  <c r="B13"/>
  <c r="B15"/>
  <c r="B17" l="1"/>
  <c r="B21"/>
</calcChain>
</file>

<file path=xl/sharedStrings.xml><?xml version="1.0" encoding="utf-8"?>
<sst xmlns="http://schemas.openxmlformats.org/spreadsheetml/2006/main" count="171" uniqueCount="52">
  <si>
    <t>Pre-tax Corpus</t>
  </si>
  <si>
    <t>Quarterly</t>
  </si>
  <si>
    <t xml:space="preserve">Applicable tax slab </t>
  </si>
  <si>
    <t>Month</t>
  </si>
  <si>
    <t xml:space="preserve">Post-tax Corpus( tax on accural basis) </t>
  </si>
  <si>
    <t xml:space="preserve">Pre-tax Corpus** </t>
  </si>
  <si>
    <t>Total interest earned(pre-tax)**</t>
  </si>
  <si>
    <t>Total investment</t>
  </si>
  <si>
    <t>Post-tax Coprus</t>
  </si>
  <si>
    <t>Total interest earned(post-tax)</t>
  </si>
  <si>
    <t>For reference purposes only</t>
  </si>
  <si>
    <t xml:space="preserve">Note: interest from RD is to declared on accural basis. </t>
  </si>
  <si>
    <t>That is each financial year. Tax has to be paid as per</t>
  </si>
  <si>
    <t>Type of Compounding</t>
  </si>
  <si>
    <t>Half-yearly</t>
  </si>
  <si>
    <t>Yearly</t>
  </si>
  <si>
    <t>Monthly</t>
  </si>
  <si>
    <t>Taxed as per slab on accural basis</t>
  </si>
  <si>
    <t>not applicable!</t>
  </si>
  <si>
    <t>slab. No TDS does not mean no Tax!</t>
  </si>
  <si>
    <t>Most banks use quarterly compounding for RDs</t>
  </si>
  <si>
    <t>Jun</t>
  </si>
  <si>
    <t>Aug</t>
  </si>
  <si>
    <t>Sep</t>
  </si>
  <si>
    <t>Jan</t>
  </si>
  <si>
    <t>Feb</t>
  </si>
  <si>
    <t>Mar</t>
  </si>
  <si>
    <t>Apr</t>
  </si>
  <si>
    <t>May</t>
  </si>
  <si>
    <t>Jul</t>
  </si>
  <si>
    <t>Oct</t>
  </si>
  <si>
    <t>Nov</t>
  </si>
  <si>
    <t>Dec</t>
  </si>
  <si>
    <t>Fill only the cells with green background</t>
  </si>
  <si>
    <t>Duration of invest. (months)*</t>
  </si>
  <si>
    <t>Feedback welcome:  pattu@iitm.ac.in</t>
  </si>
  <si>
    <t>-</t>
  </si>
  <si>
    <t>Interest Rate</t>
  </si>
  <si>
    <t>* 2 - 120 months (max. allowed duration)</t>
  </si>
  <si>
    <t>Variable</t>
  </si>
  <si>
    <t>Fixed</t>
  </si>
  <si>
    <t>Fixed Monthly installment</t>
  </si>
  <si>
    <t>Deposit</t>
  </si>
  <si>
    <t>Early (1) /Late (0) payment</t>
  </si>
  <si>
    <t>Variable Recurring Deposit Calculator</t>
  </si>
  <si>
    <t>Total fixed investment</t>
  </si>
  <si>
    <t>Total variable investment</t>
  </si>
  <si>
    <t>each variable deposit</t>
  </si>
  <si>
    <t xml:space="preserve">Total interest earned by </t>
  </si>
  <si>
    <t>each fixed deposit</t>
  </si>
  <si>
    <t>Recurring Deposit (late variable payments do not qualify for interest!)</t>
  </si>
  <si>
    <t>Late/early variable payment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</si>
</sst>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0.0000%"/>
    <numFmt numFmtId="167" formatCode="0.00000"/>
    <numFmt numFmtId="168" formatCode="_(* #,##0.000_);_(* \(#,##0.000\);_(* &quot;-&quot;??_);_(@_)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/>
    <xf numFmtId="164" fontId="6" fillId="0" borderId="0" xfId="2" applyNumberFormat="1" applyFont="1" applyFill="1" applyBorder="1"/>
    <xf numFmtId="166" fontId="6" fillId="0" borderId="0" xfId="2" applyNumberFormat="1" applyFont="1" applyFill="1" applyBorder="1"/>
    <xf numFmtId="1" fontId="3" fillId="0" borderId="0" xfId="0" applyNumberFormat="1" applyFont="1" applyFill="1" applyBorder="1"/>
    <xf numFmtId="1" fontId="0" fillId="0" borderId="0" xfId="0" applyNumberFormat="1" applyFill="1" applyBorder="1"/>
    <xf numFmtId="167" fontId="3" fillId="0" borderId="0" xfId="0" applyNumberFormat="1" applyFont="1" applyFill="1" applyBorder="1"/>
    <xf numFmtId="43" fontId="3" fillId="0" borderId="0" xfId="1" applyFont="1" applyFill="1" applyBorder="1"/>
    <xf numFmtId="10" fontId="3" fillId="2" borderId="2" xfId="2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0" fillId="0" borderId="0" xfId="0" applyNumberFormat="1"/>
    <xf numFmtId="0" fontId="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6" fillId="0" borderId="0" xfId="2" applyNumberFormat="1" applyFont="1" applyFill="1" applyBorder="1"/>
    <xf numFmtId="2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2" borderId="8" xfId="0" applyFont="1" applyFill="1" applyBorder="1"/>
    <xf numFmtId="0" fontId="3" fillId="2" borderId="9" xfId="0" applyFont="1" applyFill="1" applyBorder="1"/>
    <xf numFmtId="165" fontId="3" fillId="5" borderId="2" xfId="1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43" fontId="3" fillId="6" borderId="2" xfId="1" applyNumberFormat="1" applyFont="1" applyFill="1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10" fontId="3" fillId="3" borderId="0" xfId="2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3" fillId="3" borderId="0" xfId="1" applyNumberFormat="1" applyFont="1" applyFill="1" applyBorder="1" applyAlignment="1"/>
    <xf numFmtId="165" fontId="3" fillId="3" borderId="0" xfId="1" applyNumberFormat="1" applyFont="1" applyFill="1" applyBorder="1" applyAlignment="1">
      <alignment horizontal="center"/>
    </xf>
    <xf numFmtId="43" fontId="3" fillId="3" borderId="0" xfId="1" applyNumberFormat="1" applyFont="1" applyFill="1" applyBorder="1" applyAlignment="1"/>
    <xf numFmtId="168" fontId="3" fillId="3" borderId="0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6" borderId="11" xfId="0" applyFont="1" applyFill="1" applyBorder="1"/>
    <xf numFmtId="1" fontId="3" fillId="6" borderId="9" xfId="0" applyNumberFormat="1" applyFont="1" applyFill="1" applyBorder="1"/>
    <xf numFmtId="1" fontId="0" fillId="6" borderId="9" xfId="0" applyNumberFormat="1" applyFill="1" applyBorder="1"/>
    <xf numFmtId="1" fontId="3" fillId="6" borderId="12" xfId="0" applyNumberFormat="1" applyFont="1" applyFill="1" applyBorder="1"/>
    <xf numFmtId="0" fontId="0" fillId="7" borderId="0" xfId="0" applyFill="1"/>
    <xf numFmtId="0" fontId="7" fillId="0" borderId="2" xfId="0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1" fillId="3" borderId="10" xfId="0" applyFont="1" applyFill="1" applyBorder="1" applyAlignment="1">
      <alignment horizontal="center"/>
    </xf>
    <xf numFmtId="0" fontId="0" fillId="3" borderId="10" xfId="0" applyFill="1" applyBorder="1"/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left"/>
    </xf>
    <xf numFmtId="43" fontId="3" fillId="6" borderId="15" xfId="1" applyNumberFormat="1" applyFont="1" applyFill="1" applyBorder="1" applyAlignment="1"/>
    <xf numFmtId="0" fontId="3" fillId="0" borderId="16" xfId="0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43" fontId="3" fillId="5" borderId="2" xfId="1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25"/>
  <sheetViews>
    <sheetView tabSelected="1" zoomScale="90" zoomScaleNormal="90" workbookViewId="0">
      <selection activeCell="G17" sqref="G17"/>
    </sheetView>
  </sheetViews>
  <sheetFormatPr defaultRowHeight="14.4"/>
  <cols>
    <col min="1" max="1" width="27.6640625" customWidth="1"/>
    <col min="2" max="2" width="13.6640625" customWidth="1"/>
    <col min="3" max="3" width="1" customWidth="1"/>
    <col min="4" max="4" width="6.77734375" bestFit="1" customWidth="1"/>
    <col min="5" max="5" width="7.88671875" bestFit="1" customWidth="1"/>
    <col min="6" max="6" width="8.21875" bestFit="1" customWidth="1"/>
    <col min="7" max="7" width="24.88671875" bestFit="1" customWidth="1"/>
    <col min="8" max="9" width="22.77734375" customWidth="1"/>
    <col min="10" max="10" width="48.109375" style="2" customWidth="1"/>
    <col min="11" max="11" width="8" style="2" bestFit="1" customWidth="1"/>
    <col min="12" max="12" width="9" style="2" hidden="1" customWidth="1"/>
    <col min="13" max="13" width="8.5546875" style="2" hidden="1" customWidth="1"/>
    <col min="14" max="14" width="22" style="2" hidden="1" customWidth="1"/>
    <col min="15" max="15" width="8.88671875" style="2"/>
    <col min="16" max="16" width="8.88671875" style="2" hidden="1" customWidth="1"/>
    <col min="17" max="19" width="8.88671875" hidden="1" customWidth="1"/>
    <col min="20" max="20" width="0" hidden="1" customWidth="1"/>
    <col min="21" max="23" width="8.88671875" hidden="1" customWidth="1"/>
    <col min="24" max="24" width="5" hidden="1" customWidth="1"/>
    <col min="25" max="25" width="1.6640625" hidden="1" customWidth="1"/>
    <col min="26" max="26" width="5" hidden="1" customWidth="1"/>
    <col min="27" max="27" width="9.6640625" hidden="1" customWidth="1"/>
    <col min="28" max="29" width="5" hidden="1" customWidth="1"/>
    <col min="30" max="31" width="9.44140625" style="1" customWidth="1"/>
  </cols>
  <sheetData>
    <row r="1" spans="1:31" ht="15" thickBot="1">
      <c r="C1" s="44"/>
      <c r="D1" s="61" t="s">
        <v>50</v>
      </c>
      <c r="E1" s="62"/>
      <c r="F1" s="62"/>
      <c r="G1" s="62"/>
      <c r="H1" s="62"/>
      <c r="I1" s="62"/>
      <c r="AD1" s="57"/>
      <c r="AE1" s="57"/>
    </row>
    <row r="2" spans="1:31" ht="15" thickBot="1">
      <c r="A2" s="67" t="s">
        <v>44</v>
      </c>
      <c r="B2" s="68"/>
      <c r="C2" s="17"/>
      <c r="D2" s="54" t="s">
        <v>3</v>
      </c>
      <c r="E2" s="56" t="s">
        <v>40</v>
      </c>
      <c r="F2" s="56" t="s">
        <v>39</v>
      </c>
      <c r="G2" s="56" t="s">
        <v>43</v>
      </c>
      <c r="H2" s="56" t="s">
        <v>48</v>
      </c>
      <c r="I2" s="56" t="s">
        <v>48</v>
      </c>
      <c r="J2" s="40" t="s">
        <v>11</v>
      </c>
      <c r="K2" s="3"/>
      <c r="N2" s="18">
        <v>0</v>
      </c>
      <c r="O2" s="39"/>
      <c r="P2" s="19">
        <f>IF(term="Quarterly",4,IF(term="Half-yearly",2,IF(term="Yearly",1,IF(term="Monthly",12))))</f>
        <v>4</v>
      </c>
      <c r="Q2">
        <v>1</v>
      </c>
      <c r="S2" s="14">
        <v>0</v>
      </c>
      <c r="AD2" s="57"/>
      <c r="AE2" s="57"/>
    </row>
    <row r="3" spans="1:31">
      <c r="A3" s="69" t="s">
        <v>17</v>
      </c>
      <c r="B3" s="70"/>
      <c r="C3" s="17"/>
      <c r="D3" s="15"/>
      <c r="E3" s="15" t="s">
        <v>42</v>
      </c>
      <c r="F3" s="15" t="s">
        <v>42</v>
      </c>
      <c r="G3" s="58" t="s">
        <v>51</v>
      </c>
      <c r="H3" s="58" t="s">
        <v>47</v>
      </c>
      <c r="I3" s="58" t="s">
        <v>49</v>
      </c>
      <c r="J3" s="41" t="s">
        <v>12</v>
      </c>
      <c r="K3" s="6"/>
      <c r="L3" s="6"/>
      <c r="M3" s="7"/>
      <c r="N3" s="55">
        <v>1</v>
      </c>
      <c r="O3" s="6"/>
      <c r="P3" s="19">
        <f>IF(term="Quarterly",3,IF(term="Half-yearly",6,IF(term="Yearly",12,IF(term="Monthly",1))))</f>
        <v>3</v>
      </c>
      <c r="Q3">
        <v>2</v>
      </c>
      <c r="S3" s="14">
        <v>0.1</v>
      </c>
      <c r="AD3" s="57"/>
      <c r="AE3" s="57"/>
    </row>
    <row r="4" spans="1:31" ht="15" hidden="1" customHeight="1">
      <c r="A4" s="22"/>
      <c r="B4" s="23"/>
      <c r="C4" s="30"/>
      <c r="D4" s="15"/>
      <c r="E4" s="15"/>
      <c r="F4" s="15"/>
      <c r="G4" s="15"/>
      <c r="H4" s="58"/>
      <c r="I4" s="58"/>
      <c r="J4" s="42"/>
      <c r="K4" s="9"/>
      <c r="L4" s="5"/>
      <c r="M4" s="7"/>
      <c r="N4" s="6"/>
      <c r="O4" s="6"/>
      <c r="P4" s="4"/>
      <c r="Q4">
        <f>Q3+1</f>
        <v>3</v>
      </c>
      <c r="S4" s="14">
        <v>0.2</v>
      </c>
      <c r="AD4" s="57"/>
      <c r="AE4" s="57"/>
    </row>
    <row r="5" spans="1:31">
      <c r="A5" s="24" t="s">
        <v>33</v>
      </c>
      <c r="B5" s="25"/>
      <c r="C5" s="31"/>
      <c r="D5" s="16">
        <f>1</f>
        <v>1</v>
      </c>
      <c r="E5" s="21">
        <f>rdamt</f>
        <v>1000</v>
      </c>
      <c r="F5" s="21">
        <v>1000</v>
      </c>
      <c r="G5" s="21">
        <v>1</v>
      </c>
      <c r="H5" s="59">
        <f t="shared" ref="H5:H36" si="0">IF(D5="","",IF(G5=1,-F5+F5*(1+raterd/factor1)^(factor1*(rdura-D4)/12),-F5+F5*(1+raterd/factor1)^(factor1*(rdura-D4-1)/12)))</f>
        <v>1435.1889654216461</v>
      </c>
      <c r="I5" s="59">
        <f t="shared" ref="I5:I36" si="1">IF(D5="","",-rdamt+rdamt*(1+raterd/factor1)^(factor1*(rdura-D4)/12))</f>
        <v>1435.1889654216461</v>
      </c>
      <c r="J5" s="41" t="s">
        <v>19</v>
      </c>
      <c r="K5" s="9"/>
      <c r="L5" s="6">
        <f t="shared" ref="L5:L36" si="2">SUMIF(M5:M5,"&lt;" &amp; rdura,F5:F5)</f>
        <v>1000</v>
      </c>
      <c r="M5" s="7">
        <f t="shared" ref="M5:M36" si="3">rdura-D5</f>
        <v>119</v>
      </c>
      <c r="N5" s="7"/>
      <c r="P5" s="4"/>
      <c r="Q5">
        <f t="shared" ref="Q5:Q68" si="4">Q4+1</f>
        <v>4</v>
      </c>
      <c r="S5" s="14">
        <v>0.3</v>
      </c>
      <c r="U5" t="s">
        <v>24</v>
      </c>
      <c r="V5">
        <f>MONTH(DATEVALUE("01-"&amp;U5))</f>
        <v>1</v>
      </c>
      <c r="W5" t="str">
        <f>TEXT((V5+1),"MMM")</f>
        <v>Jan</v>
      </c>
      <c r="X5">
        <v>2000</v>
      </c>
      <c r="Y5" t="s">
        <v>36</v>
      </c>
      <c r="Z5">
        <v>2001</v>
      </c>
      <c r="AA5" t="str">
        <f>CONCATENATE(X5,Y5,Z5)</f>
        <v>2000-2001</v>
      </c>
      <c r="AB5" t="str">
        <f>LEFT(AA5,4)</f>
        <v>2000</v>
      </c>
      <c r="AC5" t="str">
        <f>RIGHT(AA5,4)</f>
        <v>2001</v>
      </c>
      <c r="AD5" s="20"/>
      <c r="AE5" s="20"/>
    </row>
    <row r="6" spans="1:31">
      <c r="A6" s="12" t="s">
        <v>37</v>
      </c>
      <c r="B6" s="10">
        <v>0.09</v>
      </c>
      <c r="C6" s="32"/>
      <c r="D6" s="16">
        <f t="shared" ref="D6:D37" si="5">IF(D5&lt;rdura,D5+1,"")</f>
        <v>2</v>
      </c>
      <c r="E6" s="21">
        <f t="shared" ref="E6:E37" si="6">IF(D6="","",E5)</f>
        <v>1000</v>
      </c>
      <c r="F6" s="21">
        <v>1000</v>
      </c>
      <c r="G6" s="21">
        <v>1</v>
      </c>
      <c r="H6" s="59">
        <f t="shared" si="0"/>
        <v>1417.1943008354892</v>
      </c>
      <c r="I6" s="59">
        <f t="shared" si="1"/>
        <v>1417.1943008354892</v>
      </c>
      <c r="J6" s="42"/>
      <c r="K6" s="7"/>
      <c r="L6" s="6">
        <f t="shared" si="2"/>
        <v>1000</v>
      </c>
      <c r="M6" s="7">
        <f t="shared" si="3"/>
        <v>118</v>
      </c>
      <c r="N6" s="7"/>
      <c r="Q6">
        <f t="shared" si="4"/>
        <v>5</v>
      </c>
      <c r="U6" t="s">
        <v>25</v>
      </c>
      <c r="V6">
        <f>MONTH(DATEVALUE("01-"&amp;U6))</f>
        <v>2</v>
      </c>
      <c r="X6">
        <f>X5+1</f>
        <v>2001</v>
      </c>
      <c r="Y6" t="s">
        <v>36</v>
      </c>
      <c r="Z6">
        <f>Z5+1</f>
        <v>2002</v>
      </c>
      <c r="AA6" t="str">
        <f>CONCATENATE(X6,Y6,Z6)</f>
        <v>2001-2002</v>
      </c>
      <c r="AB6" t="str">
        <f t="shared" ref="AB6:AB69" si="7">LEFT(AA6,4)</f>
        <v>2001</v>
      </c>
      <c r="AC6" t="str">
        <f t="shared" ref="AC6:AC69" si="8">RIGHT(AA6,4)</f>
        <v>2002</v>
      </c>
      <c r="AD6" s="20"/>
      <c r="AE6" s="20"/>
    </row>
    <row r="7" spans="1:31">
      <c r="A7" s="13" t="s">
        <v>41</v>
      </c>
      <c r="B7" s="11">
        <v>1000</v>
      </c>
      <c r="C7" s="17"/>
      <c r="D7" s="16">
        <f t="shared" si="5"/>
        <v>3</v>
      </c>
      <c r="E7" s="21">
        <f t="shared" si="6"/>
        <v>1000</v>
      </c>
      <c r="F7" s="21">
        <v>1000</v>
      </c>
      <c r="G7" s="21">
        <v>1</v>
      </c>
      <c r="H7" s="59">
        <f t="shared" si="0"/>
        <v>1399.3326066093991</v>
      </c>
      <c r="I7" s="59">
        <f t="shared" si="1"/>
        <v>1399.3326066093991</v>
      </c>
      <c r="J7" s="41" t="s">
        <v>20</v>
      </c>
      <c r="K7" s="7"/>
      <c r="L7" s="6">
        <f t="shared" si="2"/>
        <v>1000</v>
      </c>
      <c r="M7" s="7">
        <f t="shared" si="3"/>
        <v>117</v>
      </c>
      <c r="N7" s="7"/>
      <c r="Q7">
        <f t="shared" si="4"/>
        <v>6</v>
      </c>
      <c r="R7" t="s">
        <v>1</v>
      </c>
      <c r="U7" t="s">
        <v>26</v>
      </c>
      <c r="V7">
        <f t="shared" ref="V7:V16" si="9">MONTH(DATEVALUE("01-"&amp;U7))</f>
        <v>3</v>
      </c>
      <c r="X7">
        <f t="shared" ref="X7:X70" si="10">X6+1</f>
        <v>2002</v>
      </c>
      <c r="Y7" t="s">
        <v>36</v>
      </c>
      <c r="Z7">
        <f t="shared" ref="Z7:Z70" si="11">Z6+1</f>
        <v>2003</v>
      </c>
      <c r="AA7" t="str">
        <f t="shared" ref="AA7:AA70" si="12">CONCATENATE(X7,Y7,Z7)</f>
        <v>2002-2003</v>
      </c>
      <c r="AB7" t="str">
        <f t="shared" si="7"/>
        <v>2002</v>
      </c>
      <c r="AC7" t="str">
        <f t="shared" si="8"/>
        <v>2003</v>
      </c>
      <c r="AD7" s="20"/>
      <c r="AE7" s="20"/>
    </row>
    <row r="8" spans="1:31" ht="15" thickBot="1">
      <c r="A8" s="12" t="s">
        <v>34</v>
      </c>
      <c r="B8" s="11">
        <v>120</v>
      </c>
      <c r="C8" s="17"/>
      <c r="D8" s="16">
        <f t="shared" si="5"/>
        <v>4</v>
      </c>
      <c r="E8" s="21">
        <f t="shared" si="6"/>
        <v>1000</v>
      </c>
      <c r="F8" s="21">
        <v>1000</v>
      </c>
      <c r="G8" s="21">
        <v>1</v>
      </c>
      <c r="H8" s="59">
        <f t="shared" si="0"/>
        <v>1381.6029001678694</v>
      </c>
      <c r="I8" s="59">
        <f t="shared" si="1"/>
        <v>1381.6029001678694</v>
      </c>
      <c r="J8" s="43" t="s">
        <v>35</v>
      </c>
      <c r="K8" s="7"/>
      <c r="L8" s="6">
        <f t="shared" si="2"/>
        <v>1000</v>
      </c>
      <c r="M8" s="7">
        <f t="shared" si="3"/>
        <v>116</v>
      </c>
      <c r="N8" s="7"/>
      <c r="Q8">
        <f t="shared" si="4"/>
        <v>7</v>
      </c>
      <c r="R8" t="s">
        <v>14</v>
      </c>
      <c r="U8" t="s">
        <v>27</v>
      </c>
      <c r="V8">
        <f t="shared" si="9"/>
        <v>4</v>
      </c>
      <c r="X8">
        <f t="shared" si="10"/>
        <v>2003</v>
      </c>
      <c r="Y8" t="s">
        <v>36</v>
      </c>
      <c r="Z8">
        <f t="shared" si="11"/>
        <v>2004</v>
      </c>
      <c r="AA8" t="str">
        <f t="shared" si="12"/>
        <v>2003-2004</v>
      </c>
      <c r="AB8" t="str">
        <f t="shared" si="7"/>
        <v>2003</v>
      </c>
      <c r="AC8" t="str">
        <f t="shared" si="8"/>
        <v>2004</v>
      </c>
      <c r="AD8" s="20"/>
      <c r="AE8" s="20"/>
    </row>
    <row r="9" spans="1:31">
      <c r="A9" s="63" t="s">
        <v>38</v>
      </c>
      <c r="B9" s="64"/>
      <c r="C9" s="17"/>
      <c r="D9" s="16">
        <f t="shared" si="5"/>
        <v>5</v>
      </c>
      <c r="E9" s="21">
        <f t="shared" si="6"/>
        <v>1000</v>
      </c>
      <c r="F9" s="21">
        <v>1000</v>
      </c>
      <c r="G9" s="21">
        <v>1</v>
      </c>
      <c r="H9" s="59">
        <f t="shared" si="0"/>
        <v>1364.0042061960776</v>
      </c>
      <c r="I9" s="59">
        <f t="shared" si="1"/>
        <v>1364.0042061960776</v>
      </c>
      <c r="J9" s="8"/>
      <c r="K9" s="7"/>
      <c r="L9" s="6">
        <f t="shared" si="2"/>
        <v>1000</v>
      </c>
      <c r="M9" s="7">
        <f t="shared" si="3"/>
        <v>115</v>
      </c>
      <c r="N9" s="7"/>
      <c r="Q9">
        <f t="shared" si="4"/>
        <v>8</v>
      </c>
      <c r="R9" t="s">
        <v>15</v>
      </c>
      <c r="U9" t="s">
        <v>28</v>
      </c>
      <c r="V9">
        <f t="shared" si="9"/>
        <v>5</v>
      </c>
      <c r="X9">
        <f t="shared" si="10"/>
        <v>2004</v>
      </c>
      <c r="Y9" t="s">
        <v>36</v>
      </c>
      <c r="Z9">
        <f t="shared" si="11"/>
        <v>2005</v>
      </c>
      <c r="AA9" t="str">
        <f t="shared" si="12"/>
        <v>2004-2005</v>
      </c>
      <c r="AB9" t="str">
        <f t="shared" si="7"/>
        <v>2004</v>
      </c>
      <c r="AC9" t="str">
        <f t="shared" si="8"/>
        <v>2005</v>
      </c>
      <c r="AD9" s="20"/>
      <c r="AE9" s="20"/>
    </row>
    <row r="10" spans="1:31">
      <c r="A10" s="13" t="s">
        <v>13</v>
      </c>
      <c r="B10" s="11" t="s">
        <v>1</v>
      </c>
      <c r="C10" s="17"/>
      <c r="D10" s="16">
        <f t="shared" si="5"/>
        <v>6</v>
      </c>
      <c r="E10" s="21">
        <f t="shared" si="6"/>
        <v>1000</v>
      </c>
      <c r="F10" s="21">
        <v>1000</v>
      </c>
      <c r="G10" s="21">
        <v>1</v>
      </c>
      <c r="H10" s="59">
        <f t="shared" si="0"/>
        <v>1346.5355565862092</v>
      </c>
      <c r="I10" s="59">
        <f t="shared" si="1"/>
        <v>1346.5355565862092</v>
      </c>
      <c r="J10" s="8"/>
      <c r="K10" s="7"/>
      <c r="L10" s="6">
        <f t="shared" si="2"/>
        <v>1000</v>
      </c>
      <c r="M10" s="7">
        <f t="shared" si="3"/>
        <v>114</v>
      </c>
      <c r="N10" s="7"/>
      <c r="Q10">
        <f t="shared" si="4"/>
        <v>9</v>
      </c>
      <c r="R10" t="s">
        <v>16</v>
      </c>
      <c r="U10" t="s">
        <v>21</v>
      </c>
      <c r="V10">
        <f t="shared" si="9"/>
        <v>6</v>
      </c>
      <c r="X10">
        <f t="shared" si="10"/>
        <v>2005</v>
      </c>
      <c r="Y10" t="s">
        <v>36</v>
      </c>
      <c r="Z10">
        <f t="shared" si="11"/>
        <v>2006</v>
      </c>
      <c r="AA10" t="str">
        <f t="shared" si="12"/>
        <v>2005-2006</v>
      </c>
      <c r="AB10" t="str">
        <f t="shared" si="7"/>
        <v>2005</v>
      </c>
      <c r="AC10" t="str">
        <f t="shared" si="8"/>
        <v>2006</v>
      </c>
      <c r="AD10" s="20"/>
      <c r="AE10" s="20"/>
    </row>
    <row r="11" spans="1:31">
      <c r="A11" s="13" t="s">
        <v>2</v>
      </c>
      <c r="B11" s="10">
        <v>0</v>
      </c>
      <c r="C11" s="32"/>
      <c r="D11" s="16">
        <f t="shared" si="5"/>
        <v>7</v>
      </c>
      <c r="E11" s="21">
        <f t="shared" si="6"/>
        <v>1000</v>
      </c>
      <c r="F11" s="21">
        <v>1000</v>
      </c>
      <c r="G11" s="21">
        <v>1</v>
      </c>
      <c r="H11" s="59">
        <f t="shared" si="0"/>
        <v>1329.1959903842248</v>
      </c>
      <c r="I11" s="59">
        <f t="shared" si="1"/>
        <v>1329.1959903842248</v>
      </c>
      <c r="J11" s="8"/>
      <c r="K11" s="7"/>
      <c r="L11" s="6">
        <f t="shared" si="2"/>
        <v>1000</v>
      </c>
      <c r="M11" s="7">
        <f t="shared" si="3"/>
        <v>113</v>
      </c>
      <c r="N11" s="7"/>
      <c r="Q11">
        <f t="shared" si="4"/>
        <v>10</v>
      </c>
      <c r="U11" t="s">
        <v>29</v>
      </c>
      <c r="V11">
        <f t="shared" si="9"/>
        <v>7</v>
      </c>
      <c r="X11">
        <f t="shared" si="10"/>
        <v>2006</v>
      </c>
      <c r="Y11" t="s">
        <v>36</v>
      </c>
      <c r="Z11">
        <f t="shared" si="11"/>
        <v>2007</v>
      </c>
      <c r="AA11" t="str">
        <f t="shared" si="12"/>
        <v>2006-2007</v>
      </c>
      <c r="AB11" t="str">
        <f t="shared" si="7"/>
        <v>2006</v>
      </c>
      <c r="AC11" t="str">
        <f t="shared" si="8"/>
        <v>2007</v>
      </c>
      <c r="AD11" s="20"/>
      <c r="AE11" s="20"/>
    </row>
    <row r="12" spans="1:31">
      <c r="A12" s="12" t="s">
        <v>0</v>
      </c>
      <c r="B12" s="45" t="s">
        <v>18</v>
      </c>
      <c r="C12" s="33"/>
      <c r="D12" s="16">
        <f t="shared" si="5"/>
        <v>8</v>
      </c>
      <c r="E12" s="21">
        <f t="shared" si="6"/>
        <v>1000</v>
      </c>
      <c r="F12" s="21">
        <v>1000</v>
      </c>
      <c r="G12" s="21">
        <v>1</v>
      </c>
      <c r="H12" s="59">
        <f t="shared" si="0"/>
        <v>1311.9845537369952</v>
      </c>
      <c r="I12" s="59">
        <f t="shared" si="1"/>
        <v>1311.9845537369952</v>
      </c>
      <c r="J12" s="8"/>
      <c r="K12" s="7"/>
      <c r="L12" s="6">
        <f t="shared" si="2"/>
        <v>1000</v>
      </c>
      <c r="M12" s="7">
        <f t="shared" si="3"/>
        <v>112</v>
      </c>
      <c r="N12" s="7"/>
      <c r="Q12">
        <f t="shared" si="4"/>
        <v>11</v>
      </c>
      <c r="U12" t="s">
        <v>22</v>
      </c>
      <c r="V12">
        <f t="shared" si="9"/>
        <v>8</v>
      </c>
      <c r="X12">
        <f t="shared" si="10"/>
        <v>2007</v>
      </c>
      <c r="Y12" t="s">
        <v>36</v>
      </c>
      <c r="Z12">
        <f t="shared" si="11"/>
        <v>2008</v>
      </c>
      <c r="AA12" t="str">
        <f t="shared" si="12"/>
        <v>2007-2008</v>
      </c>
      <c r="AB12" t="str">
        <f t="shared" si="7"/>
        <v>2007</v>
      </c>
      <c r="AC12" t="str">
        <f t="shared" si="8"/>
        <v>2008</v>
      </c>
      <c r="AD12" s="20"/>
      <c r="AE12" s="20"/>
    </row>
    <row r="13" spans="1:31">
      <c r="A13" s="13" t="s">
        <v>7</v>
      </c>
      <c r="B13" s="26">
        <f>rdamt*rdura+SUM(L5:L124)</f>
        <v>132000</v>
      </c>
      <c r="C13" s="34"/>
      <c r="D13" s="16">
        <f t="shared" si="5"/>
        <v>9</v>
      </c>
      <c r="E13" s="21">
        <f t="shared" si="6"/>
        <v>1000</v>
      </c>
      <c r="F13" s="21">
        <v>1000</v>
      </c>
      <c r="G13" s="21">
        <v>1</v>
      </c>
      <c r="H13" s="59">
        <f t="shared" si="0"/>
        <v>1294.9002998398137</v>
      </c>
      <c r="I13" s="59">
        <f t="shared" si="1"/>
        <v>1294.9002998398137</v>
      </c>
      <c r="K13" s="7"/>
      <c r="L13" s="6">
        <f t="shared" si="2"/>
        <v>1000</v>
      </c>
      <c r="M13" s="7">
        <f t="shared" si="3"/>
        <v>111</v>
      </c>
      <c r="N13" s="7"/>
      <c r="Q13">
        <f t="shared" si="4"/>
        <v>12</v>
      </c>
      <c r="U13" t="s">
        <v>23</v>
      </c>
      <c r="V13">
        <f t="shared" si="9"/>
        <v>9</v>
      </c>
      <c r="X13">
        <f t="shared" si="10"/>
        <v>2008</v>
      </c>
      <c r="Y13" t="s">
        <v>36</v>
      </c>
      <c r="Z13">
        <f t="shared" si="11"/>
        <v>2009</v>
      </c>
      <c r="AA13" t="str">
        <f t="shared" si="12"/>
        <v>2008-2009</v>
      </c>
      <c r="AB13" t="str">
        <f t="shared" si="7"/>
        <v>2008</v>
      </c>
      <c r="AC13" t="str">
        <f t="shared" si="8"/>
        <v>2009</v>
      </c>
      <c r="AD13" s="20"/>
      <c r="AE13" s="20"/>
    </row>
    <row r="14" spans="1:31">
      <c r="A14" s="13" t="s">
        <v>45</v>
      </c>
      <c r="B14" s="26">
        <f>rdamt*rdura</f>
        <v>120000</v>
      </c>
      <c r="C14" s="17"/>
      <c r="D14" s="16">
        <f t="shared" si="5"/>
        <v>10</v>
      </c>
      <c r="E14" s="21">
        <f t="shared" si="6"/>
        <v>1000</v>
      </c>
      <c r="F14" s="21">
        <v>1000</v>
      </c>
      <c r="G14" s="21">
        <v>1</v>
      </c>
      <c r="H14" s="59">
        <f t="shared" si="0"/>
        <v>1277.9422888843274</v>
      </c>
      <c r="I14" s="59">
        <f t="shared" si="1"/>
        <v>1277.9422888843274</v>
      </c>
      <c r="J14" s="8"/>
      <c r="K14" s="7"/>
      <c r="L14" s="6">
        <f t="shared" si="2"/>
        <v>1000</v>
      </c>
      <c r="M14" s="7">
        <f t="shared" si="3"/>
        <v>110</v>
      </c>
      <c r="N14" s="7"/>
      <c r="Q14">
        <f t="shared" si="4"/>
        <v>13</v>
      </c>
      <c r="U14" t="s">
        <v>30</v>
      </c>
      <c r="V14">
        <f t="shared" si="9"/>
        <v>10</v>
      </c>
      <c r="X14">
        <f t="shared" si="10"/>
        <v>2009</v>
      </c>
      <c r="Y14" t="s">
        <v>36</v>
      </c>
      <c r="Z14">
        <f t="shared" si="11"/>
        <v>2010</v>
      </c>
      <c r="AA14" t="str">
        <f t="shared" si="12"/>
        <v>2009-2010</v>
      </c>
      <c r="AB14" t="str">
        <f t="shared" si="7"/>
        <v>2009</v>
      </c>
      <c r="AC14" t="str">
        <f t="shared" si="8"/>
        <v>2010</v>
      </c>
      <c r="AD14" s="20"/>
      <c r="AE14" s="20"/>
    </row>
    <row r="15" spans="1:31">
      <c r="A15" s="13" t="s">
        <v>46</v>
      </c>
      <c r="B15" s="26">
        <f>SUM(L5:L124)</f>
        <v>12000</v>
      </c>
      <c r="C15" s="35"/>
      <c r="D15" s="16">
        <f t="shared" si="5"/>
        <v>11</v>
      </c>
      <c r="E15" s="21">
        <f t="shared" si="6"/>
        <v>1000</v>
      </c>
      <c r="F15" s="21">
        <v>1000</v>
      </c>
      <c r="G15" s="21">
        <v>1</v>
      </c>
      <c r="H15" s="59">
        <f t="shared" si="0"/>
        <v>1261.1095880068415</v>
      </c>
      <c r="I15" s="59">
        <f t="shared" si="1"/>
        <v>1261.1095880068415</v>
      </c>
      <c r="J15" s="8"/>
      <c r="K15" s="7"/>
      <c r="L15" s="6">
        <f t="shared" si="2"/>
        <v>1000</v>
      </c>
      <c r="M15" s="7">
        <f t="shared" si="3"/>
        <v>109</v>
      </c>
      <c r="N15" s="7"/>
      <c r="Q15">
        <f t="shared" si="4"/>
        <v>14</v>
      </c>
      <c r="U15" t="s">
        <v>31</v>
      </c>
      <c r="V15">
        <f t="shared" si="9"/>
        <v>11</v>
      </c>
      <c r="X15">
        <f t="shared" si="10"/>
        <v>2010</v>
      </c>
      <c r="Y15" t="s">
        <v>36</v>
      </c>
      <c r="Z15">
        <f t="shared" si="11"/>
        <v>2011</v>
      </c>
      <c r="AA15" t="str">
        <f t="shared" si="12"/>
        <v>2010-2011</v>
      </c>
      <c r="AB15" t="str">
        <f t="shared" si="7"/>
        <v>2010</v>
      </c>
      <c r="AC15" t="str">
        <f t="shared" si="8"/>
        <v>2011</v>
      </c>
      <c r="AD15" s="20"/>
      <c r="AE15" s="20"/>
    </row>
    <row r="16" spans="1:31">
      <c r="A16" s="65" t="s">
        <v>4</v>
      </c>
      <c r="B16" s="66"/>
      <c r="C16" s="35"/>
      <c r="D16" s="16">
        <f t="shared" si="5"/>
        <v>12</v>
      </c>
      <c r="E16" s="21">
        <f t="shared" si="6"/>
        <v>1000</v>
      </c>
      <c r="F16" s="21">
        <v>1000</v>
      </c>
      <c r="G16" s="21">
        <v>1</v>
      </c>
      <c r="H16" s="59">
        <f t="shared" si="0"/>
        <v>1244.4012712369818</v>
      </c>
      <c r="I16" s="59">
        <f t="shared" si="1"/>
        <v>1244.4012712369818</v>
      </c>
      <c r="J16" s="8"/>
      <c r="K16" s="7"/>
      <c r="L16" s="6">
        <f t="shared" si="2"/>
        <v>1000</v>
      </c>
      <c r="M16" s="7">
        <f t="shared" si="3"/>
        <v>108</v>
      </c>
      <c r="N16" s="7"/>
      <c r="Q16">
        <f t="shared" si="4"/>
        <v>15</v>
      </c>
      <c r="U16" t="s">
        <v>32</v>
      </c>
      <c r="V16">
        <f t="shared" si="9"/>
        <v>12</v>
      </c>
      <c r="X16">
        <f t="shared" si="10"/>
        <v>2011</v>
      </c>
      <c r="Y16" t="s">
        <v>36</v>
      </c>
      <c r="Z16">
        <f t="shared" si="11"/>
        <v>2012</v>
      </c>
      <c r="AA16" t="str">
        <f t="shared" si="12"/>
        <v>2011-2012</v>
      </c>
      <c r="AB16" t="str">
        <f t="shared" si="7"/>
        <v>2011</v>
      </c>
      <c r="AC16" t="str">
        <f t="shared" si="8"/>
        <v>2012</v>
      </c>
      <c r="AD16" s="20"/>
      <c r="AE16" s="20"/>
    </row>
    <row r="17" spans="1:31">
      <c r="A17" s="12" t="s">
        <v>8</v>
      </c>
      <c r="B17" s="26">
        <f>B13+B18</f>
        <v>222285.20284038241</v>
      </c>
      <c r="C17" s="30"/>
      <c r="D17" s="16">
        <f t="shared" si="5"/>
        <v>13</v>
      </c>
      <c r="E17" s="21">
        <f t="shared" si="6"/>
        <v>1000</v>
      </c>
      <c r="F17" s="21"/>
      <c r="G17" s="21">
        <v>0</v>
      </c>
      <c r="H17" s="59">
        <f t="shared" si="0"/>
        <v>0</v>
      </c>
      <c r="I17" s="59">
        <f t="shared" si="1"/>
        <v>1227.8164194467749</v>
      </c>
      <c r="J17" s="8"/>
      <c r="K17" s="7"/>
      <c r="L17" s="6">
        <f t="shared" si="2"/>
        <v>0</v>
      </c>
      <c r="M17" s="7">
        <f t="shared" si="3"/>
        <v>107</v>
      </c>
      <c r="N17" s="7"/>
      <c r="Q17">
        <f t="shared" si="4"/>
        <v>16</v>
      </c>
      <c r="X17">
        <f t="shared" si="10"/>
        <v>2012</v>
      </c>
      <c r="Y17" t="s">
        <v>36</v>
      </c>
      <c r="Z17">
        <f t="shared" si="11"/>
        <v>2013</v>
      </c>
      <c r="AA17" t="str">
        <f t="shared" si="12"/>
        <v>2012-2013</v>
      </c>
      <c r="AB17" t="str">
        <f t="shared" si="7"/>
        <v>2012</v>
      </c>
      <c r="AC17" t="str">
        <f t="shared" si="8"/>
        <v>2013</v>
      </c>
      <c r="AD17" s="20"/>
      <c r="AE17" s="20"/>
    </row>
    <row r="18" spans="1:31">
      <c r="A18" s="27" t="s">
        <v>9</v>
      </c>
      <c r="B18" s="60">
        <f>B22*(1-IF(taxrd=10%,10.3%,IF(taxrd=20%,20.6%,IF(taxrd=30%,30.9%))))</f>
        <v>90285.202840382422</v>
      </c>
      <c r="C18" s="17"/>
      <c r="D18" s="16">
        <f t="shared" si="5"/>
        <v>14</v>
      </c>
      <c r="E18" s="21">
        <f t="shared" si="6"/>
        <v>1000</v>
      </c>
      <c r="F18" s="21"/>
      <c r="G18" s="21">
        <v>1</v>
      </c>
      <c r="H18" s="59">
        <f t="shared" si="0"/>
        <v>0</v>
      </c>
      <c r="I18" s="59">
        <f t="shared" si="1"/>
        <v>1211.3541203000896</v>
      </c>
      <c r="J18" s="8"/>
      <c r="K18" s="7"/>
      <c r="L18" s="6">
        <f t="shared" si="2"/>
        <v>0</v>
      </c>
      <c r="M18" s="7">
        <f t="shared" si="3"/>
        <v>106</v>
      </c>
      <c r="N18" s="7"/>
      <c r="Q18">
        <f t="shared" si="4"/>
        <v>17</v>
      </c>
      <c r="X18">
        <f t="shared" si="10"/>
        <v>2013</v>
      </c>
      <c r="Y18" t="s">
        <v>36</v>
      </c>
      <c r="Z18">
        <f t="shared" si="11"/>
        <v>2014</v>
      </c>
      <c r="AA18" t="str">
        <f t="shared" si="12"/>
        <v>2013-2014</v>
      </c>
      <c r="AB18" t="str">
        <f t="shared" si="7"/>
        <v>2013</v>
      </c>
      <c r="AC18" t="str">
        <f t="shared" si="8"/>
        <v>2014</v>
      </c>
      <c r="AD18" s="20"/>
      <c r="AE18" s="20"/>
    </row>
    <row r="19" spans="1:31" ht="15" thickBot="1">
      <c r="A19" s="46"/>
      <c r="B19" s="47"/>
      <c r="C19" s="36"/>
      <c r="D19" s="16">
        <f t="shared" si="5"/>
        <v>15</v>
      </c>
      <c r="E19" s="21">
        <f t="shared" si="6"/>
        <v>1000</v>
      </c>
      <c r="F19" s="21"/>
      <c r="G19" s="21">
        <v>1</v>
      </c>
      <c r="H19" s="59">
        <f t="shared" si="0"/>
        <v>0</v>
      </c>
      <c r="I19" s="59">
        <f t="shared" si="1"/>
        <v>1195.0134682024272</v>
      </c>
      <c r="J19" s="8"/>
      <c r="K19" s="7"/>
      <c r="L19" s="6">
        <f t="shared" si="2"/>
        <v>0</v>
      </c>
      <c r="M19" s="7">
        <f t="shared" si="3"/>
        <v>105</v>
      </c>
      <c r="N19" s="7"/>
      <c r="Q19">
        <f t="shared" si="4"/>
        <v>18</v>
      </c>
      <c r="X19">
        <f t="shared" si="10"/>
        <v>2014</v>
      </c>
      <c r="Y19" t="s">
        <v>36</v>
      </c>
      <c r="Z19">
        <f t="shared" si="11"/>
        <v>2015</v>
      </c>
      <c r="AA19" t="str">
        <f t="shared" si="12"/>
        <v>2014-2015</v>
      </c>
      <c r="AB19" t="str">
        <f t="shared" si="7"/>
        <v>2014</v>
      </c>
      <c r="AC19" t="str">
        <f t="shared" si="8"/>
        <v>2015</v>
      </c>
      <c r="AD19" s="20"/>
      <c r="AE19" s="20"/>
    </row>
    <row r="20" spans="1:31">
      <c r="A20" s="50" t="s">
        <v>10</v>
      </c>
      <c r="B20" s="51"/>
      <c r="C20" s="36"/>
      <c r="D20" s="16">
        <f t="shared" si="5"/>
        <v>16</v>
      </c>
      <c r="E20" s="21">
        <f t="shared" si="6"/>
        <v>1000</v>
      </c>
      <c r="F20" s="21"/>
      <c r="G20" s="21">
        <v>1</v>
      </c>
      <c r="H20" s="59">
        <f t="shared" si="0"/>
        <v>0</v>
      </c>
      <c r="I20" s="59">
        <f t="shared" si="1"/>
        <v>1178.7935642511247</v>
      </c>
      <c r="J20" s="8"/>
      <c r="K20" s="7"/>
      <c r="L20" s="6">
        <f t="shared" si="2"/>
        <v>0</v>
      </c>
      <c r="M20" s="7">
        <f t="shared" si="3"/>
        <v>104</v>
      </c>
      <c r="N20" s="7"/>
      <c r="Q20">
        <f t="shared" si="4"/>
        <v>19</v>
      </c>
      <c r="X20">
        <f t="shared" si="10"/>
        <v>2015</v>
      </c>
      <c r="Y20" t="s">
        <v>36</v>
      </c>
      <c r="Z20">
        <f t="shared" si="11"/>
        <v>2016</v>
      </c>
      <c r="AA20" t="str">
        <f t="shared" si="12"/>
        <v>2015-2016</v>
      </c>
      <c r="AB20" t="str">
        <f t="shared" si="7"/>
        <v>2015</v>
      </c>
      <c r="AC20" t="str">
        <f t="shared" si="8"/>
        <v>2016</v>
      </c>
      <c r="AD20" s="20"/>
      <c r="AE20" s="20"/>
    </row>
    <row r="21" spans="1:31">
      <c r="A21" s="28" t="s">
        <v>5</v>
      </c>
      <c r="B21" s="29">
        <f>SUM(I5:I124)+SUM(H5:H124)+B13</f>
        <v>222285.20284038241</v>
      </c>
      <c r="C21" s="30"/>
      <c r="D21" s="16">
        <f t="shared" si="5"/>
        <v>17</v>
      </c>
      <c r="E21" s="21">
        <f t="shared" si="6"/>
        <v>1000</v>
      </c>
      <c r="F21" s="21"/>
      <c r="G21" s="21">
        <v>1</v>
      </c>
      <c r="H21" s="59">
        <f t="shared" si="0"/>
        <v>0</v>
      </c>
      <c r="I21" s="59">
        <f t="shared" si="1"/>
        <v>1162.6935161859064</v>
      </c>
      <c r="J21" s="8"/>
      <c r="K21" s="7"/>
      <c r="L21" s="6">
        <f t="shared" si="2"/>
        <v>0</v>
      </c>
      <c r="M21" s="7">
        <f t="shared" si="3"/>
        <v>103</v>
      </c>
      <c r="N21" s="7"/>
      <c r="Q21">
        <f t="shared" si="4"/>
        <v>20</v>
      </c>
      <c r="X21">
        <f t="shared" si="10"/>
        <v>2016</v>
      </c>
      <c r="Y21" t="s">
        <v>36</v>
      </c>
      <c r="Z21">
        <f t="shared" si="11"/>
        <v>2017</v>
      </c>
      <c r="AA21" t="str">
        <f t="shared" si="12"/>
        <v>2016-2017</v>
      </c>
      <c r="AB21" t="str">
        <f t="shared" si="7"/>
        <v>2016</v>
      </c>
      <c r="AC21" t="str">
        <f t="shared" si="8"/>
        <v>2017</v>
      </c>
      <c r="AD21" s="20"/>
      <c r="AE21" s="20"/>
    </row>
    <row r="22" spans="1:31" ht="15" thickBot="1">
      <c r="A22" s="52" t="s">
        <v>6</v>
      </c>
      <c r="B22" s="53">
        <f>SUM(I5:I124)+SUM(H5:H124)</f>
        <v>90285.202840382422</v>
      </c>
      <c r="C22" s="37"/>
      <c r="D22" s="16">
        <f t="shared" si="5"/>
        <v>18</v>
      </c>
      <c r="E22" s="21">
        <f t="shared" si="6"/>
        <v>1000</v>
      </c>
      <c r="F22" s="21"/>
      <c r="G22" s="21">
        <v>1</v>
      </c>
      <c r="H22" s="59">
        <f t="shared" si="0"/>
        <v>0</v>
      </c>
      <c r="I22" s="59">
        <f t="shared" si="1"/>
        <v>1146.7124383397822</v>
      </c>
      <c r="J22" s="8"/>
      <c r="K22" s="7"/>
      <c r="L22" s="6">
        <f t="shared" si="2"/>
        <v>0</v>
      </c>
      <c r="M22" s="7">
        <f t="shared" si="3"/>
        <v>102</v>
      </c>
      <c r="N22" s="7"/>
      <c r="Q22">
        <f t="shared" si="4"/>
        <v>21</v>
      </c>
      <c r="X22">
        <f t="shared" si="10"/>
        <v>2017</v>
      </c>
      <c r="Y22" t="s">
        <v>36</v>
      </c>
      <c r="Z22">
        <f t="shared" si="11"/>
        <v>2018</v>
      </c>
      <c r="AA22" t="str">
        <f t="shared" si="12"/>
        <v>2017-2018</v>
      </c>
      <c r="AB22" t="str">
        <f t="shared" si="7"/>
        <v>2017</v>
      </c>
      <c r="AC22" t="str">
        <f t="shared" si="8"/>
        <v>2018</v>
      </c>
      <c r="AD22" s="20"/>
      <c r="AE22" s="20"/>
    </row>
    <row r="23" spans="1:31">
      <c r="C23" s="48"/>
      <c r="D23" s="16">
        <f t="shared" si="5"/>
        <v>19</v>
      </c>
      <c r="E23" s="21">
        <f t="shared" si="6"/>
        <v>1000</v>
      </c>
      <c r="F23" s="21"/>
      <c r="G23" s="21">
        <v>1</v>
      </c>
      <c r="H23" s="59">
        <f t="shared" si="0"/>
        <v>0</v>
      </c>
      <c r="I23" s="59">
        <f t="shared" si="1"/>
        <v>1130.8494515903421</v>
      </c>
      <c r="J23" s="8"/>
      <c r="K23" s="7"/>
      <c r="L23" s="6">
        <f t="shared" si="2"/>
        <v>0</v>
      </c>
      <c r="M23" s="7">
        <f t="shared" si="3"/>
        <v>101</v>
      </c>
      <c r="N23" s="7"/>
      <c r="Q23">
        <f t="shared" si="4"/>
        <v>22</v>
      </c>
      <c r="X23">
        <f t="shared" si="10"/>
        <v>2018</v>
      </c>
      <c r="Y23" t="s">
        <v>36</v>
      </c>
      <c r="Z23">
        <f t="shared" si="11"/>
        <v>2019</v>
      </c>
      <c r="AA23" t="str">
        <f t="shared" si="12"/>
        <v>2018-2019</v>
      </c>
      <c r="AB23" t="str">
        <f t="shared" si="7"/>
        <v>2018</v>
      </c>
      <c r="AC23" t="str">
        <f t="shared" si="8"/>
        <v>2019</v>
      </c>
      <c r="AD23" s="20"/>
      <c r="AE23" s="20"/>
    </row>
    <row r="24" spans="1:31">
      <c r="C24" s="48"/>
      <c r="D24" s="16">
        <f t="shared" si="5"/>
        <v>20</v>
      </c>
      <c r="E24" s="21">
        <f t="shared" si="6"/>
        <v>1000</v>
      </c>
      <c r="F24" s="21"/>
      <c r="G24" s="21">
        <v>1</v>
      </c>
      <c r="H24" s="59">
        <f t="shared" si="0"/>
        <v>0</v>
      </c>
      <c r="I24" s="59">
        <f t="shared" si="1"/>
        <v>1115.1036833114003</v>
      </c>
      <c r="J24" s="8"/>
      <c r="K24" s="7"/>
      <c r="L24" s="6">
        <f t="shared" si="2"/>
        <v>0</v>
      </c>
      <c r="M24" s="7">
        <f t="shared" si="3"/>
        <v>100</v>
      </c>
      <c r="N24" s="7"/>
      <c r="Q24">
        <f t="shared" si="4"/>
        <v>23</v>
      </c>
      <c r="X24">
        <f t="shared" si="10"/>
        <v>2019</v>
      </c>
      <c r="Y24" t="s">
        <v>36</v>
      </c>
      <c r="Z24">
        <f t="shared" si="11"/>
        <v>2020</v>
      </c>
      <c r="AA24" t="str">
        <f t="shared" si="12"/>
        <v>2019-2020</v>
      </c>
      <c r="AB24" t="str">
        <f t="shared" si="7"/>
        <v>2019</v>
      </c>
      <c r="AC24" t="str">
        <f t="shared" si="8"/>
        <v>2020</v>
      </c>
      <c r="AD24" s="20"/>
      <c r="AE24" s="20"/>
    </row>
    <row r="25" spans="1:31">
      <c r="C25" s="48"/>
      <c r="D25" s="16">
        <f t="shared" si="5"/>
        <v>21</v>
      </c>
      <c r="E25" s="21">
        <f t="shared" si="6"/>
        <v>1000</v>
      </c>
      <c r="F25" s="21"/>
      <c r="G25" s="21">
        <v>1</v>
      </c>
      <c r="H25" s="59">
        <f t="shared" si="0"/>
        <v>0</v>
      </c>
      <c r="I25" s="59">
        <f t="shared" si="1"/>
        <v>1099.4742673249702</v>
      </c>
      <c r="J25" s="8"/>
      <c r="K25" s="7"/>
      <c r="L25" s="6">
        <f t="shared" si="2"/>
        <v>0</v>
      </c>
      <c r="M25" s="7">
        <f t="shared" si="3"/>
        <v>99</v>
      </c>
      <c r="N25" s="7"/>
      <c r="Q25">
        <f t="shared" si="4"/>
        <v>24</v>
      </c>
      <c r="X25">
        <f t="shared" si="10"/>
        <v>2020</v>
      </c>
      <c r="Y25" t="s">
        <v>36</v>
      </c>
      <c r="Z25">
        <f t="shared" si="11"/>
        <v>2021</v>
      </c>
      <c r="AA25" t="str">
        <f t="shared" si="12"/>
        <v>2020-2021</v>
      </c>
      <c r="AB25" t="str">
        <f t="shared" si="7"/>
        <v>2020</v>
      </c>
      <c r="AC25" t="str">
        <f t="shared" si="8"/>
        <v>2021</v>
      </c>
      <c r="AD25" s="20"/>
      <c r="AE25" s="20"/>
    </row>
    <row r="26" spans="1:31">
      <c r="C26" s="48"/>
      <c r="D26" s="16">
        <f t="shared" si="5"/>
        <v>22</v>
      </c>
      <c r="E26" s="21">
        <f t="shared" si="6"/>
        <v>1000</v>
      </c>
      <c r="F26" s="21"/>
      <c r="G26" s="21">
        <v>1</v>
      </c>
      <c r="H26" s="59">
        <f t="shared" si="0"/>
        <v>0</v>
      </c>
      <c r="I26" s="59">
        <f t="shared" si="1"/>
        <v>1083.9603438536355</v>
      </c>
      <c r="J26" s="8"/>
      <c r="K26" s="7"/>
      <c r="L26" s="6">
        <f t="shared" si="2"/>
        <v>0</v>
      </c>
      <c r="M26" s="7">
        <f t="shared" si="3"/>
        <v>98</v>
      </c>
      <c r="N26" s="7"/>
      <c r="Q26">
        <f t="shared" si="4"/>
        <v>25</v>
      </c>
      <c r="X26">
        <f t="shared" si="10"/>
        <v>2021</v>
      </c>
      <c r="Y26" t="s">
        <v>36</v>
      </c>
      <c r="Z26">
        <f t="shared" si="11"/>
        <v>2022</v>
      </c>
      <c r="AA26" t="str">
        <f t="shared" si="12"/>
        <v>2021-2022</v>
      </c>
      <c r="AB26" t="str">
        <f t="shared" si="7"/>
        <v>2021</v>
      </c>
      <c r="AC26" t="str">
        <f t="shared" si="8"/>
        <v>2022</v>
      </c>
      <c r="AD26" s="20"/>
      <c r="AE26" s="20"/>
    </row>
    <row r="27" spans="1:31">
      <c r="C27" s="48"/>
      <c r="D27" s="16">
        <f t="shared" si="5"/>
        <v>23</v>
      </c>
      <c r="E27" s="21">
        <f t="shared" si="6"/>
        <v>1000</v>
      </c>
      <c r="F27" s="21"/>
      <c r="G27" s="21">
        <v>1</v>
      </c>
      <c r="H27" s="59">
        <f t="shared" si="0"/>
        <v>0</v>
      </c>
      <c r="I27" s="59">
        <f t="shared" si="1"/>
        <v>1068.561059473252</v>
      </c>
      <c r="J27" s="8"/>
      <c r="K27" s="5"/>
      <c r="L27" s="6">
        <f t="shared" si="2"/>
        <v>0</v>
      </c>
      <c r="M27" s="7">
        <f t="shared" si="3"/>
        <v>97</v>
      </c>
      <c r="N27" s="7"/>
      <c r="Q27">
        <f t="shared" si="4"/>
        <v>26</v>
      </c>
      <c r="X27">
        <f t="shared" si="10"/>
        <v>2022</v>
      </c>
      <c r="Y27" t="s">
        <v>36</v>
      </c>
      <c r="Z27">
        <f t="shared" si="11"/>
        <v>2023</v>
      </c>
      <c r="AA27" t="str">
        <f t="shared" si="12"/>
        <v>2022-2023</v>
      </c>
      <c r="AB27" t="str">
        <f t="shared" si="7"/>
        <v>2022</v>
      </c>
      <c r="AC27" t="str">
        <f t="shared" si="8"/>
        <v>2023</v>
      </c>
      <c r="AD27" s="20"/>
      <c r="AE27" s="20"/>
    </row>
    <row r="28" spans="1:31">
      <c r="C28" s="48"/>
      <c r="D28" s="16">
        <f t="shared" si="5"/>
        <v>24</v>
      </c>
      <c r="E28" s="21">
        <f t="shared" si="6"/>
        <v>1000</v>
      </c>
      <c r="F28" s="21"/>
      <c r="G28" s="21">
        <v>1</v>
      </c>
      <c r="H28" s="59">
        <f t="shared" si="0"/>
        <v>0</v>
      </c>
      <c r="I28" s="59">
        <f t="shared" si="1"/>
        <v>1053.2755670659858</v>
      </c>
      <c r="J28" s="7"/>
      <c r="K28" s="7"/>
      <c r="L28" s="6">
        <f t="shared" si="2"/>
        <v>0</v>
      </c>
      <c r="M28" s="7">
        <f t="shared" si="3"/>
        <v>96</v>
      </c>
      <c r="N28" s="7"/>
      <c r="Q28">
        <f t="shared" si="4"/>
        <v>27</v>
      </c>
      <c r="X28">
        <f t="shared" si="10"/>
        <v>2023</v>
      </c>
      <c r="Y28" t="s">
        <v>36</v>
      </c>
      <c r="Z28">
        <f t="shared" si="11"/>
        <v>2024</v>
      </c>
      <c r="AA28" t="str">
        <f t="shared" si="12"/>
        <v>2023-2024</v>
      </c>
      <c r="AB28" t="str">
        <f t="shared" si="7"/>
        <v>2023</v>
      </c>
      <c r="AC28" t="str">
        <f t="shared" si="8"/>
        <v>2024</v>
      </c>
      <c r="AD28" s="20"/>
      <c r="AE28" s="20"/>
    </row>
    <row r="29" spans="1:31">
      <c r="C29" s="48"/>
      <c r="D29" s="16">
        <f t="shared" si="5"/>
        <v>25</v>
      </c>
      <c r="E29" s="21">
        <f t="shared" si="6"/>
        <v>1000</v>
      </c>
      <c r="F29" s="21"/>
      <c r="G29" s="21">
        <v>1</v>
      </c>
      <c r="H29" s="59">
        <f t="shared" si="0"/>
        <v>0</v>
      </c>
      <c r="I29" s="59">
        <f t="shared" si="1"/>
        <v>1038.1030257737268</v>
      </c>
      <c r="J29" s="7"/>
      <c r="K29" s="7"/>
      <c r="L29" s="6">
        <f t="shared" si="2"/>
        <v>0</v>
      </c>
      <c r="M29" s="7">
        <f t="shared" si="3"/>
        <v>95</v>
      </c>
      <c r="N29" s="7"/>
      <c r="Q29">
        <f t="shared" si="4"/>
        <v>28</v>
      </c>
      <c r="X29">
        <f t="shared" si="10"/>
        <v>2024</v>
      </c>
      <c r="Y29" t="s">
        <v>36</v>
      </c>
      <c r="Z29">
        <f t="shared" si="11"/>
        <v>2025</v>
      </c>
      <c r="AA29" t="str">
        <f t="shared" si="12"/>
        <v>2024-2025</v>
      </c>
      <c r="AB29" t="str">
        <f t="shared" si="7"/>
        <v>2024</v>
      </c>
      <c r="AC29" t="str">
        <f t="shared" si="8"/>
        <v>2025</v>
      </c>
      <c r="AD29" s="20"/>
      <c r="AE29" s="20"/>
    </row>
    <row r="30" spans="1:31">
      <c r="C30" s="48"/>
      <c r="D30" s="16">
        <f t="shared" si="5"/>
        <v>26</v>
      </c>
      <c r="E30" s="21">
        <f t="shared" si="6"/>
        <v>1000</v>
      </c>
      <c r="F30" s="21"/>
      <c r="G30" s="21">
        <v>1</v>
      </c>
      <c r="H30" s="59">
        <f t="shared" si="0"/>
        <v>0</v>
      </c>
      <c r="I30" s="59">
        <f t="shared" si="1"/>
        <v>1023.042600951836</v>
      </c>
      <c r="J30" s="7"/>
      <c r="K30" s="7"/>
      <c r="L30" s="6">
        <f t="shared" si="2"/>
        <v>0</v>
      </c>
      <c r="M30" s="7">
        <f t="shared" si="3"/>
        <v>94</v>
      </c>
      <c r="N30" s="7"/>
      <c r="Q30">
        <f t="shared" si="4"/>
        <v>29</v>
      </c>
      <c r="X30">
        <f t="shared" si="10"/>
        <v>2025</v>
      </c>
      <c r="Y30" t="s">
        <v>36</v>
      </c>
      <c r="Z30">
        <f t="shared" si="11"/>
        <v>2026</v>
      </c>
      <c r="AA30" t="str">
        <f t="shared" si="12"/>
        <v>2025-2026</v>
      </c>
      <c r="AB30" t="str">
        <f t="shared" si="7"/>
        <v>2025</v>
      </c>
      <c r="AC30" t="str">
        <f t="shared" si="8"/>
        <v>2026</v>
      </c>
      <c r="AD30" s="20"/>
      <c r="AE30" s="20"/>
    </row>
    <row r="31" spans="1:31">
      <c r="C31" s="48"/>
      <c r="D31" s="16">
        <f t="shared" si="5"/>
        <v>27</v>
      </c>
      <c r="E31" s="21">
        <f t="shared" si="6"/>
        <v>1000</v>
      </c>
      <c r="F31" s="21"/>
      <c r="G31" s="21">
        <v>1</v>
      </c>
      <c r="H31" s="59">
        <f t="shared" si="0"/>
        <v>0</v>
      </c>
      <c r="I31" s="59">
        <f t="shared" si="1"/>
        <v>1008.0934641232134</v>
      </c>
      <c r="J31" s="7"/>
      <c r="K31" s="7"/>
      <c r="L31" s="6">
        <f t="shared" si="2"/>
        <v>0</v>
      </c>
      <c r="M31" s="7">
        <f t="shared" si="3"/>
        <v>93</v>
      </c>
      <c r="N31" s="7"/>
      <c r="Q31">
        <f t="shared" si="4"/>
        <v>30</v>
      </c>
      <c r="X31">
        <f t="shared" si="10"/>
        <v>2026</v>
      </c>
      <c r="Y31" t="s">
        <v>36</v>
      </c>
      <c r="Z31">
        <f t="shared" si="11"/>
        <v>2027</v>
      </c>
      <c r="AA31" t="str">
        <f t="shared" si="12"/>
        <v>2026-2027</v>
      </c>
      <c r="AB31" t="str">
        <f t="shared" si="7"/>
        <v>2026</v>
      </c>
      <c r="AC31" t="str">
        <f t="shared" si="8"/>
        <v>2027</v>
      </c>
      <c r="AD31" s="20"/>
      <c r="AE31" s="20"/>
    </row>
    <row r="32" spans="1:31">
      <c r="C32" s="48"/>
      <c r="D32" s="16">
        <f t="shared" si="5"/>
        <v>28</v>
      </c>
      <c r="E32" s="21">
        <f t="shared" si="6"/>
        <v>1000</v>
      </c>
      <c r="F32" s="21"/>
      <c r="G32" s="21">
        <v>1</v>
      </c>
      <c r="H32" s="59">
        <f t="shared" si="0"/>
        <v>0</v>
      </c>
      <c r="I32" s="59">
        <f t="shared" si="1"/>
        <v>993.25479293274066</v>
      </c>
      <c r="J32" s="7"/>
      <c r="K32" s="7"/>
      <c r="L32" s="6">
        <f t="shared" si="2"/>
        <v>0</v>
      </c>
      <c r="M32" s="7">
        <f t="shared" si="3"/>
        <v>92</v>
      </c>
      <c r="N32" s="7"/>
      <c r="Q32">
        <f t="shared" si="4"/>
        <v>31</v>
      </c>
      <c r="X32">
        <f t="shared" si="10"/>
        <v>2027</v>
      </c>
      <c r="Y32" t="s">
        <v>36</v>
      </c>
      <c r="Z32">
        <f t="shared" si="11"/>
        <v>2028</v>
      </c>
      <c r="AA32" t="str">
        <f t="shared" si="12"/>
        <v>2027-2028</v>
      </c>
      <c r="AB32" t="str">
        <f t="shared" si="7"/>
        <v>2027</v>
      </c>
      <c r="AC32" t="str">
        <f t="shared" si="8"/>
        <v>2028</v>
      </c>
      <c r="AD32" s="20"/>
      <c r="AE32" s="20"/>
    </row>
    <row r="33" spans="3:31">
      <c r="C33" s="48"/>
      <c r="D33" s="16">
        <f t="shared" si="5"/>
        <v>29</v>
      </c>
      <c r="E33" s="21">
        <f t="shared" si="6"/>
        <v>1000</v>
      </c>
      <c r="F33" s="21"/>
      <c r="G33" s="21">
        <v>1</v>
      </c>
      <c r="H33" s="59">
        <f t="shared" si="0"/>
        <v>0</v>
      </c>
      <c r="I33" s="59">
        <f t="shared" si="1"/>
        <v>978.52577110204038</v>
      </c>
      <c r="J33" s="7"/>
      <c r="K33" s="7"/>
      <c r="L33" s="6">
        <f t="shared" si="2"/>
        <v>0</v>
      </c>
      <c r="M33" s="7">
        <f t="shared" si="3"/>
        <v>91</v>
      </c>
      <c r="N33" s="7"/>
      <c r="Q33">
        <f t="shared" si="4"/>
        <v>32</v>
      </c>
      <c r="X33">
        <f t="shared" si="10"/>
        <v>2028</v>
      </c>
      <c r="Y33" t="s">
        <v>36</v>
      </c>
      <c r="Z33">
        <f t="shared" si="11"/>
        <v>2029</v>
      </c>
      <c r="AA33" t="str">
        <f t="shared" si="12"/>
        <v>2028-2029</v>
      </c>
      <c r="AB33" t="str">
        <f t="shared" si="7"/>
        <v>2028</v>
      </c>
      <c r="AC33" t="str">
        <f t="shared" si="8"/>
        <v>2029</v>
      </c>
      <c r="AD33" s="20"/>
      <c r="AE33" s="20"/>
    </row>
    <row r="34" spans="3:31">
      <c r="C34" s="38"/>
      <c r="D34" s="16">
        <f t="shared" si="5"/>
        <v>30</v>
      </c>
      <c r="E34" s="21">
        <f t="shared" si="6"/>
        <v>1000</v>
      </c>
      <c r="F34" s="21"/>
      <c r="G34" s="21">
        <v>1</v>
      </c>
      <c r="H34" s="59">
        <f t="shared" si="0"/>
        <v>0</v>
      </c>
      <c r="I34" s="59">
        <f t="shared" si="1"/>
        <v>963.90558838456082</v>
      </c>
      <c r="J34" s="7"/>
      <c r="K34" s="7"/>
      <c r="L34" s="6">
        <f t="shared" si="2"/>
        <v>0</v>
      </c>
      <c r="M34" s="7">
        <f t="shared" si="3"/>
        <v>90</v>
      </c>
      <c r="N34" s="7"/>
      <c r="Q34">
        <f t="shared" si="4"/>
        <v>33</v>
      </c>
      <c r="X34">
        <f t="shared" si="10"/>
        <v>2029</v>
      </c>
      <c r="Y34" t="s">
        <v>36</v>
      </c>
      <c r="Z34">
        <f t="shared" si="11"/>
        <v>2030</v>
      </c>
      <c r="AA34" t="str">
        <f t="shared" si="12"/>
        <v>2029-2030</v>
      </c>
      <c r="AB34" t="str">
        <f t="shared" si="7"/>
        <v>2029</v>
      </c>
      <c r="AC34" t="str">
        <f t="shared" si="8"/>
        <v>2030</v>
      </c>
      <c r="AD34" s="20"/>
      <c r="AE34" s="20"/>
    </row>
    <row r="35" spans="3:31">
      <c r="C35" s="48"/>
      <c r="D35" s="16">
        <f t="shared" si="5"/>
        <v>31</v>
      </c>
      <c r="E35" s="21">
        <f t="shared" si="6"/>
        <v>1000</v>
      </c>
      <c r="F35" s="21"/>
      <c r="G35" s="21">
        <v>1</v>
      </c>
      <c r="H35" s="59">
        <f t="shared" si="0"/>
        <v>0</v>
      </c>
      <c r="I35" s="59">
        <f t="shared" si="1"/>
        <v>949.39344052101774</v>
      </c>
      <c r="J35" s="7"/>
      <c r="K35" s="7"/>
      <c r="L35" s="6">
        <f t="shared" si="2"/>
        <v>0</v>
      </c>
      <c r="M35" s="7">
        <f t="shared" si="3"/>
        <v>89</v>
      </c>
      <c r="N35" s="7"/>
      <c r="Q35">
        <f t="shared" si="4"/>
        <v>34</v>
      </c>
      <c r="X35">
        <f t="shared" si="10"/>
        <v>2030</v>
      </c>
      <c r="Y35" t="s">
        <v>36</v>
      </c>
      <c r="Z35">
        <f t="shared" si="11"/>
        <v>2031</v>
      </c>
      <c r="AA35" t="str">
        <f t="shared" si="12"/>
        <v>2030-2031</v>
      </c>
      <c r="AB35" t="str">
        <f t="shared" si="7"/>
        <v>2030</v>
      </c>
      <c r="AC35" t="str">
        <f t="shared" si="8"/>
        <v>2031</v>
      </c>
      <c r="AD35" s="20"/>
      <c r="AE35" s="20"/>
    </row>
    <row r="36" spans="3:31">
      <c r="C36" s="49"/>
      <c r="D36" s="16">
        <f t="shared" si="5"/>
        <v>32</v>
      </c>
      <c r="E36" s="21">
        <f t="shared" si="6"/>
        <v>1000</v>
      </c>
      <c r="F36" s="21"/>
      <c r="G36" s="21">
        <v>1</v>
      </c>
      <c r="H36" s="59">
        <f t="shared" si="0"/>
        <v>0</v>
      </c>
      <c r="I36" s="59">
        <f t="shared" si="1"/>
        <v>934.98852919514934</v>
      </c>
      <c r="J36" s="7"/>
      <c r="K36" s="7"/>
      <c r="L36" s="6">
        <f t="shared" si="2"/>
        <v>0</v>
      </c>
      <c r="M36" s="7">
        <f t="shared" si="3"/>
        <v>88</v>
      </c>
      <c r="N36" s="7"/>
      <c r="Q36">
        <f t="shared" si="4"/>
        <v>35</v>
      </c>
      <c r="X36">
        <f t="shared" si="10"/>
        <v>2031</v>
      </c>
      <c r="Y36" t="s">
        <v>36</v>
      </c>
      <c r="Z36">
        <f t="shared" si="11"/>
        <v>2032</v>
      </c>
      <c r="AA36" t="str">
        <f t="shared" si="12"/>
        <v>2031-2032</v>
      </c>
      <c r="AB36" t="str">
        <f t="shared" si="7"/>
        <v>2031</v>
      </c>
      <c r="AC36" t="str">
        <f t="shared" si="8"/>
        <v>2032</v>
      </c>
      <c r="AD36" s="20"/>
      <c r="AE36" s="20"/>
    </row>
    <row r="37" spans="3:31">
      <c r="C37" s="44"/>
      <c r="D37" s="16">
        <f t="shared" si="5"/>
        <v>33</v>
      </c>
      <c r="E37" s="21">
        <f t="shared" si="6"/>
        <v>1000</v>
      </c>
      <c r="F37" s="21"/>
      <c r="G37" s="21">
        <v>1</v>
      </c>
      <c r="H37" s="59">
        <f t="shared" ref="H37:H68" si="13">IF(D37="","",IF(G37=1,-F37+F37*(1+raterd/factor1)^(factor1*(rdura-D36)/12),-F37+F37*(1+raterd/factor1)^(factor1*(rdura-D36-1)/12)))</f>
        <v>0</v>
      </c>
      <c r="I37" s="59">
        <f t="shared" ref="I37:I68" si="14">IF(D37="","",-rdamt+rdamt*(1+raterd/factor1)^(factor1*(rdura-D36)/12))</f>
        <v>920.69006198979059</v>
      </c>
      <c r="J37" s="7"/>
      <c r="K37" s="7"/>
      <c r="L37" s="6">
        <f t="shared" ref="L37:L68" si="15">SUMIF(M37:M37,"&lt;" &amp; rdura,F37:F37)</f>
        <v>0</v>
      </c>
      <c r="M37" s="7">
        <f t="shared" ref="M37:M68" si="16">rdura-D37</f>
        <v>87</v>
      </c>
      <c r="N37" s="7"/>
      <c r="Q37">
        <f t="shared" si="4"/>
        <v>36</v>
      </c>
      <c r="X37">
        <f t="shared" si="10"/>
        <v>2032</v>
      </c>
      <c r="Y37" t="s">
        <v>36</v>
      </c>
      <c r="Z37">
        <f t="shared" si="11"/>
        <v>2033</v>
      </c>
      <c r="AA37" t="str">
        <f t="shared" si="12"/>
        <v>2032-2033</v>
      </c>
      <c r="AB37" t="str">
        <f t="shared" si="7"/>
        <v>2032</v>
      </c>
      <c r="AC37" t="str">
        <f t="shared" si="8"/>
        <v>2033</v>
      </c>
      <c r="AD37" s="20"/>
      <c r="AE37" s="20"/>
    </row>
    <row r="38" spans="3:31">
      <c r="D38" s="16">
        <f t="shared" ref="D38:D69" si="17">IF(D37&lt;rdura,D37+1,"")</f>
        <v>34</v>
      </c>
      <c r="E38" s="21">
        <f t="shared" ref="E38:E69" si="18">IF(D38="","",E37)</f>
        <v>1000</v>
      </c>
      <c r="F38" s="21"/>
      <c r="G38" s="21">
        <v>1</v>
      </c>
      <c r="H38" s="59">
        <f t="shared" si="13"/>
        <v>0</v>
      </c>
      <c r="I38" s="59">
        <f t="shared" si="14"/>
        <v>906.49725234329367</v>
      </c>
      <c r="J38" s="7"/>
      <c r="K38" s="7"/>
      <c r="L38" s="6">
        <f t="shared" si="15"/>
        <v>0</v>
      </c>
      <c r="M38" s="7">
        <f t="shared" si="16"/>
        <v>86</v>
      </c>
      <c r="N38" s="7"/>
      <c r="Q38">
        <f t="shared" si="4"/>
        <v>37</v>
      </c>
      <c r="X38">
        <f t="shared" si="10"/>
        <v>2033</v>
      </c>
      <c r="Y38" t="s">
        <v>36</v>
      </c>
      <c r="Z38">
        <f t="shared" si="11"/>
        <v>2034</v>
      </c>
      <c r="AA38" t="str">
        <f t="shared" si="12"/>
        <v>2033-2034</v>
      </c>
      <c r="AB38" t="str">
        <f t="shared" si="7"/>
        <v>2033</v>
      </c>
      <c r="AC38" t="str">
        <f t="shared" si="8"/>
        <v>2034</v>
      </c>
      <c r="AD38" s="20"/>
      <c r="AE38" s="20"/>
    </row>
    <row r="39" spans="3:31">
      <c r="D39" s="16">
        <f t="shared" si="17"/>
        <v>35</v>
      </c>
      <c r="E39" s="21">
        <f t="shared" si="18"/>
        <v>1000</v>
      </c>
      <c r="F39" s="21"/>
      <c r="G39" s="21">
        <v>1</v>
      </c>
      <c r="H39" s="59">
        <f t="shared" si="13"/>
        <v>0</v>
      </c>
      <c r="I39" s="59">
        <f t="shared" si="14"/>
        <v>892.4093195062585</v>
      </c>
      <c r="J39" s="7"/>
      <c r="K39" s="7"/>
      <c r="L39" s="6">
        <f t="shared" si="15"/>
        <v>0</v>
      </c>
      <c r="M39" s="7">
        <f t="shared" si="16"/>
        <v>85</v>
      </c>
      <c r="N39" s="7"/>
      <c r="Q39">
        <f t="shared" si="4"/>
        <v>38</v>
      </c>
      <c r="X39">
        <f t="shared" si="10"/>
        <v>2034</v>
      </c>
      <c r="Y39" t="s">
        <v>36</v>
      </c>
      <c r="Z39">
        <f t="shared" si="11"/>
        <v>2035</v>
      </c>
      <c r="AA39" t="str">
        <f t="shared" si="12"/>
        <v>2034-2035</v>
      </c>
      <c r="AB39" t="str">
        <f t="shared" si="7"/>
        <v>2034</v>
      </c>
      <c r="AC39" t="str">
        <f t="shared" si="8"/>
        <v>2035</v>
      </c>
      <c r="AD39" s="20"/>
      <c r="AE39" s="20"/>
    </row>
    <row r="40" spans="3:31">
      <c r="D40" s="16">
        <f t="shared" si="17"/>
        <v>36</v>
      </c>
      <c r="E40" s="21">
        <f t="shared" si="18"/>
        <v>1000</v>
      </c>
      <c r="F40" s="21"/>
      <c r="G40" s="21">
        <v>1</v>
      </c>
      <c r="H40" s="59">
        <f t="shared" si="13"/>
        <v>0</v>
      </c>
      <c r="I40" s="59">
        <f t="shared" si="14"/>
        <v>878.42548849857303</v>
      </c>
      <c r="J40" s="7"/>
      <c r="K40" s="7"/>
      <c r="L40" s="6">
        <f t="shared" si="15"/>
        <v>0</v>
      </c>
      <c r="M40" s="7">
        <f t="shared" si="16"/>
        <v>84</v>
      </c>
      <c r="N40" s="7"/>
      <c r="Q40">
        <f t="shared" si="4"/>
        <v>39</v>
      </c>
      <c r="X40">
        <f t="shared" si="10"/>
        <v>2035</v>
      </c>
      <c r="Y40" t="s">
        <v>36</v>
      </c>
      <c r="Z40">
        <f t="shared" si="11"/>
        <v>2036</v>
      </c>
      <c r="AA40" t="str">
        <f t="shared" si="12"/>
        <v>2035-2036</v>
      </c>
      <c r="AB40" t="str">
        <f t="shared" si="7"/>
        <v>2035</v>
      </c>
      <c r="AC40" t="str">
        <f t="shared" si="8"/>
        <v>2036</v>
      </c>
      <c r="AD40" s="20"/>
      <c r="AE40" s="20"/>
    </row>
    <row r="41" spans="3:31">
      <c r="D41" s="16">
        <f t="shared" si="17"/>
        <v>37</v>
      </c>
      <c r="E41" s="21">
        <f t="shared" si="18"/>
        <v>1000</v>
      </c>
      <c r="F41" s="21"/>
      <c r="G41" s="21">
        <v>1</v>
      </c>
      <c r="H41" s="59">
        <f t="shared" si="13"/>
        <v>0</v>
      </c>
      <c r="I41" s="59">
        <f t="shared" si="14"/>
        <v>864.54499006679089</v>
      </c>
      <c r="J41" s="7"/>
      <c r="K41" s="7"/>
      <c r="L41" s="6">
        <f t="shared" si="15"/>
        <v>0</v>
      </c>
      <c r="M41" s="7">
        <f t="shared" si="16"/>
        <v>83</v>
      </c>
      <c r="N41" s="7"/>
      <c r="Q41">
        <f t="shared" si="4"/>
        <v>40</v>
      </c>
      <c r="X41">
        <f t="shared" si="10"/>
        <v>2036</v>
      </c>
      <c r="Y41" t="s">
        <v>36</v>
      </c>
      <c r="Z41">
        <f t="shared" si="11"/>
        <v>2037</v>
      </c>
      <c r="AA41" t="str">
        <f t="shared" si="12"/>
        <v>2036-2037</v>
      </c>
      <c r="AB41" t="str">
        <f t="shared" si="7"/>
        <v>2036</v>
      </c>
      <c r="AC41" t="str">
        <f t="shared" si="8"/>
        <v>2037</v>
      </c>
      <c r="AD41" s="20"/>
      <c r="AE41" s="20"/>
    </row>
    <row r="42" spans="3:31">
      <c r="D42" s="16">
        <f t="shared" si="17"/>
        <v>38</v>
      </c>
      <c r="E42" s="21">
        <f t="shared" si="18"/>
        <v>1000</v>
      </c>
      <c r="F42" s="21"/>
      <c r="G42" s="21">
        <v>1</v>
      </c>
      <c r="H42" s="59">
        <f t="shared" si="13"/>
        <v>0</v>
      </c>
      <c r="I42" s="59">
        <f t="shared" si="14"/>
        <v>850.76706064181781</v>
      </c>
      <c r="J42" s="7"/>
      <c r="K42" s="7"/>
      <c r="L42" s="6">
        <f t="shared" si="15"/>
        <v>0</v>
      </c>
      <c r="M42" s="7">
        <f t="shared" si="16"/>
        <v>82</v>
      </c>
      <c r="N42" s="7"/>
      <c r="Q42">
        <f t="shared" si="4"/>
        <v>41</v>
      </c>
      <c r="X42">
        <f t="shared" si="10"/>
        <v>2037</v>
      </c>
      <c r="Y42" t="s">
        <v>36</v>
      </c>
      <c r="Z42">
        <f t="shared" si="11"/>
        <v>2038</v>
      </c>
      <c r="AA42" t="str">
        <f t="shared" si="12"/>
        <v>2037-2038</v>
      </c>
      <c r="AB42" t="str">
        <f t="shared" si="7"/>
        <v>2037</v>
      </c>
      <c r="AC42" t="str">
        <f t="shared" si="8"/>
        <v>2038</v>
      </c>
      <c r="AD42" s="20"/>
      <c r="AE42" s="20"/>
    </row>
    <row r="43" spans="3:31">
      <c r="D43" s="16">
        <f t="shared" si="17"/>
        <v>39</v>
      </c>
      <c r="E43" s="21">
        <f t="shared" si="18"/>
        <v>1000</v>
      </c>
      <c r="F43" s="21"/>
      <c r="G43" s="21">
        <v>1</v>
      </c>
      <c r="H43" s="59">
        <f t="shared" si="13"/>
        <v>0</v>
      </c>
      <c r="I43" s="59">
        <f t="shared" si="14"/>
        <v>837.09094229689254</v>
      </c>
      <c r="J43" s="7"/>
      <c r="K43" s="7"/>
      <c r="L43" s="6">
        <f t="shared" si="15"/>
        <v>0</v>
      </c>
      <c r="M43" s="7">
        <f t="shared" si="16"/>
        <v>81</v>
      </c>
      <c r="N43" s="7"/>
      <c r="Q43">
        <f t="shared" si="4"/>
        <v>42</v>
      </c>
      <c r="X43">
        <f t="shared" si="10"/>
        <v>2038</v>
      </c>
      <c r="Y43" t="s">
        <v>36</v>
      </c>
      <c r="Z43">
        <f t="shared" si="11"/>
        <v>2039</v>
      </c>
      <c r="AA43" t="str">
        <f t="shared" si="12"/>
        <v>2038-2039</v>
      </c>
      <c r="AB43" t="str">
        <f t="shared" si="7"/>
        <v>2038</v>
      </c>
      <c r="AC43" t="str">
        <f t="shared" si="8"/>
        <v>2039</v>
      </c>
      <c r="AD43" s="20"/>
      <c r="AE43" s="20"/>
    </row>
    <row r="44" spans="3:31">
      <c r="D44" s="16">
        <f t="shared" si="17"/>
        <v>40</v>
      </c>
      <c r="E44" s="21">
        <f t="shared" si="18"/>
        <v>1000</v>
      </c>
      <c r="F44" s="21"/>
      <c r="G44" s="21">
        <v>1</v>
      </c>
      <c r="H44" s="59">
        <f t="shared" si="13"/>
        <v>0</v>
      </c>
      <c r="I44" s="59">
        <f t="shared" si="14"/>
        <v>823.51588270590787</v>
      </c>
      <c r="J44" s="7"/>
      <c r="K44" s="7"/>
      <c r="L44" s="6">
        <f t="shared" si="15"/>
        <v>0</v>
      </c>
      <c r="M44" s="7">
        <f t="shared" si="16"/>
        <v>80</v>
      </c>
      <c r="N44" s="7"/>
      <c r="Q44">
        <f t="shared" si="4"/>
        <v>43</v>
      </c>
      <c r="X44">
        <f t="shared" si="10"/>
        <v>2039</v>
      </c>
      <c r="Y44" t="s">
        <v>36</v>
      </c>
      <c r="Z44">
        <f t="shared" si="11"/>
        <v>2040</v>
      </c>
      <c r="AA44" t="str">
        <f t="shared" si="12"/>
        <v>2039-2040</v>
      </c>
      <c r="AB44" t="str">
        <f t="shared" si="7"/>
        <v>2039</v>
      </c>
      <c r="AC44" t="str">
        <f t="shared" si="8"/>
        <v>2040</v>
      </c>
      <c r="AD44" s="20"/>
      <c r="AE44" s="20"/>
    </row>
    <row r="45" spans="3:31">
      <c r="D45" s="16">
        <f t="shared" si="17"/>
        <v>41</v>
      </c>
      <c r="E45" s="21">
        <f t="shared" si="18"/>
        <v>1000</v>
      </c>
      <c r="F45" s="21"/>
      <c r="G45" s="21">
        <v>1</v>
      </c>
      <c r="H45" s="59">
        <f t="shared" si="13"/>
        <v>0</v>
      </c>
      <c r="I45" s="59">
        <f t="shared" si="14"/>
        <v>810.04113510202251</v>
      </c>
      <c r="J45" s="7"/>
      <c r="K45" s="7"/>
      <c r="L45" s="6">
        <f t="shared" si="15"/>
        <v>0</v>
      </c>
      <c r="M45" s="7">
        <f t="shared" si="16"/>
        <v>79</v>
      </c>
      <c r="N45" s="7"/>
      <c r="Q45">
        <f t="shared" si="4"/>
        <v>44</v>
      </c>
      <c r="X45">
        <f t="shared" si="10"/>
        <v>2040</v>
      </c>
      <c r="Y45" t="s">
        <v>36</v>
      </c>
      <c r="Z45">
        <f t="shared" si="11"/>
        <v>2041</v>
      </c>
      <c r="AA45" t="str">
        <f t="shared" si="12"/>
        <v>2040-2041</v>
      </c>
      <c r="AB45" t="str">
        <f t="shared" si="7"/>
        <v>2040</v>
      </c>
      <c r="AC45" t="str">
        <f t="shared" si="8"/>
        <v>2041</v>
      </c>
      <c r="AD45" s="20"/>
      <c r="AE45" s="20"/>
    </row>
    <row r="46" spans="3:31">
      <c r="D46" s="16">
        <f t="shared" si="17"/>
        <v>42</v>
      </c>
      <c r="E46" s="21">
        <f t="shared" si="18"/>
        <v>1000</v>
      </c>
      <c r="F46" s="21"/>
      <c r="G46" s="21">
        <v>1</v>
      </c>
      <c r="H46" s="59">
        <f t="shared" si="13"/>
        <v>0</v>
      </c>
      <c r="I46" s="59">
        <f t="shared" si="14"/>
        <v>796.66595823657008</v>
      </c>
      <c r="J46" s="7"/>
      <c r="K46" s="7"/>
      <c r="L46" s="6">
        <f t="shared" si="15"/>
        <v>0</v>
      </c>
      <c r="M46" s="7">
        <f t="shared" si="16"/>
        <v>78</v>
      </c>
      <c r="N46" s="7"/>
      <c r="Q46">
        <f t="shared" si="4"/>
        <v>45</v>
      </c>
      <c r="X46">
        <f t="shared" si="10"/>
        <v>2041</v>
      </c>
      <c r="Y46" t="s">
        <v>36</v>
      </c>
      <c r="Z46">
        <f t="shared" si="11"/>
        <v>2042</v>
      </c>
      <c r="AA46" t="str">
        <f t="shared" si="12"/>
        <v>2041-2042</v>
      </c>
      <c r="AB46" t="str">
        <f t="shared" si="7"/>
        <v>2041</v>
      </c>
      <c r="AC46" t="str">
        <f t="shared" si="8"/>
        <v>2042</v>
      </c>
      <c r="AD46" s="20"/>
      <c r="AE46" s="20"/>
    </row>
    <row r="47" spans="3:31">
      <c r="D47" s="16">
        <f t="shared" si="17"/>
        <v>43</v>
      </c>
      <c r="E47" s="21">
        <f t="shared" si="18"/>
        <v>1000</v>
      </c>
      <c r="F47" s="21"/>
      <c r="G47" s="21">
        <v>1</v>
      </c>
      <c r="H47" s="59">
        <f t="shared" si="13"/>
        <v>0</v>
      </c>
      <c r="I47" s="59">
        <f t="shared" si="14"/>
        <v>783.38961633829649</v>
      </c>
      <c r="J47" s="7"/>
      <c r="K47" s="7"/>
      <c r="L47" s="6">
        <f t="shared" si="15"/>
        <v>0</v>
      </c>
      <c r="M47" s="7">
        <f t="shared" si="16"/>
        <v>77</v>
      </c>
      <c r="N47" s="7"/>
      <c r="Q47">
        <f t="shared" si="4"/>
        <v>46</v>
      </c>
      <c r="X47">
        <f t="shared" si="10"/>
        <v>2042</v>
      </c>
      <c r="Y47" t="s">
        <v>36</v>
      </c>
      <c r="Z47">
        <f t="shared" si="11"/>
        <v>2043</v>
      </c>
      <c r="AA47" t="str">
        <f t="shared" si="12"/>
        <v>2042-2043</v>
      </c>
      <c r="AB47" t="str">
        <f t="shared" si="7"/>
        <v>2042</v>
      </c>
      <c r="AC47" t="str">
        <f t="shared" si="8"/>
        <v>2043</v>
      </c>
      <c r="AD47" s="20"/>
      <c r="AE47" s="20"/>
    </row>
    <row r="48" spans="3:31">
      <c r="D48" s="16">
        <f t="shared" si="17"/>
        <v>44</v>
      </c>
      <c r="E48" s="21">
        <f t="shared" si="18"/>
        <v>1000</v>
      </c>
      <c r="F48" s="21"/>
      <c r="G48" s="21">
        <v>1</v>
      </c>
      <c r="H48" s="59">
        <f t="shared" si="13"/>
        <v>0</v>
      </c>
      <c r="I48" s="59">
        <f t="shared" si="14"/>
        <v>770.21137907288266</v>
      </c>
      <c r="J48" s="7"/>
      <c r="K48" s="7"/>
      <c r="L48" s="6">
        <f t="shared" si="15"/>
        <v>0</v>
      </c>
      <c r="M48" s="7">
        <f t="shared" si="16"/>
        <v>76</v>
      </c>
      <c r="N48" s="7"/>
      <c r="Q48">
        <f t="shared" si="4"/>
        <v>47</v>
      </c>
      <c r="X48">
        <f t="shared" si="10"/>
        <v>2043</v>
      </c>
      <c r="Y48" t="s">
        <v>36</v>
      </c>
      <c r="Z48">
        <f t="shared" si="11"/>
        <v>2044</v>
      </c>
      <c r="AA48" t="str">
        <f t="shared" si="12"/>
        <v>2043-2044</v>
      </c>
      <c r="AB48" t="str">
        <f t="shared" si="7"/>
        <v>2043</v>
      </c>
      <c r="AC48" t="str">
        <f t="shared" si="8"/>
        <v>2044</v>
      </c>
      <c r="AD48" s="20"/>
      <c r="AE48" s="20"/>
    </row>
    <row r="49" spans="4:31">
      <c r="D49" s="16">
        <f t="shared" si="17"/>
        <v>45</v>
      </c>
      <c r="E49" s="21">
        <f t="shared" si="18"/>
        <v>1000</v>
      </c>
      <c r="F49" s="21"/>
      <c r="G49" s="21">
        <v>1</v>
      </c>
      <c r="H49" s="59">
        <f t="shared" si="13"/>
        <v>0</v>
      </c>
      <c r="I49" s="59">
        <f t="shared" si="14"/>
        <v>757.13052150275803</v>
      </c>
      <c r="J49" s="7"/>
      <c r="K49" s="7"/>
      <c r="L49" s="6">
        <f t="shared" si="15"/>
        <v>0</v>
      </c>
      <c r="M49" s="7">
        <f t="shared" si="16"/>
        <v>75</v>
      </c>
      <c r="N49" s="7"/>
      <c r="Q49">
        <f t="shared" si="4"/>
        <v>48</v>
      </c>
      <c r="X49">
        <f t="shared" si="10"/>
        <v>2044</v>
      </c>
      <c r="Y49" t="s">
        <v>36</v>
      </c>
      <c r="Z49">
        <f t="shared" si="11"/>
        <v>2045</v>
      </c>
      <c r="AA49" t="str">
        <f t="shared" si="12"/>
        <v>2044-2045</v>
      </c>
      <c r="AB49" t="str">
        <f t="shared" si="7"/>
        <v>2044</v>
      </c>
      <c r="AC49" t="str">
        <f t="shared" si="8"/>
        <v>2045</v>
      </c>
      <c r="AD49" s="20"/>
      <c r="AE49" s="20"/>
    </row>
    <row r="50" spans="4:31">
      <c r="D50" s="16">
        <f t="shared" si="17"/>
        <v>46</v>
      </c>
      <c r="E50" s="21">
        <f t="shared" si="18"/>
        <v>1000</v>
      </c>
      <c r="F50" s="21"/>
      <c r="G50" s="21">
        <v>1</v>
      </c>
      <c r="H50" s="59">
        <f t="shared" si="13"/>
        <v>0</v>
      </c>
      <c r="I50" s="59">
        <f t="shared" si="14"/>
        <v>744.14632404723375</v>
      </c>
      <c r="J50" s="7"/>
      <c r="K50" s="7"/>
      <c r="L50" s="6">
        <f t="shared" si="15"/>
        <v>0</v>
      </c>
      <c r="M50" s="7">
        <f t="shared" si="16"/>
        <v>74</v>
      </c>
      <c r="N50" s="7"/>
      <c r="Q50">
        <f t="shared" si="4"/>
        <v>49</v>
      </c>
      <c r="X50">
        <f t="shared" si="10"/>
        <v>2045</v>
      </c>
      <c r="Y50" t="s">
        <v>36</v>
      </c>
      <c r="Z50">
        <f t="shared" si="11"/>
        <v>2046</v>
      </c>
      <c r="AA50" t="str">
        <f t="shared" si="12"/>
        <v>2045-2046</v>
      </c>
      <c r="AB50" t="str">
        <f t="shared" si="7"/>
        <v>2045</v>
      </c>
      <c r="AC50" t="str">
        <f t="shared" si="8"/>
        <v>2046</v>
      </c>
      <c r="AD50" s="20"/>
      <c r="AE50" s="20"/>
    </row>
    <row r="51" spans="4:31">
      <c r="D51" s="16">
        <f t="shared" si="17"/>
        <v>47</v>
      </c>
      <c r="E51" s="21">
        <f t="shared" si="18"/>
        <v>1000</v>
      </c>
      <c r="F51" s="21"/>
      <c r="G51" s="21">
        <v>1</v>
      </c>
      <c r="H51" s="59">
        <f t="shared" si="13"/>
        <v>0</v>
      </c>
      <c r="I51" s="59">
        <f t="shared" si="14"/>
        <v>731.25807244291695</v>
      </c>
      <c r="J51" s="7"/>
      <c r="K51" s="7"/>
      <c r="L51" s="6">
        <f t="shared" si="15"/>
        <v>0</v>
      </c>
      <c r="M51" s="7">
        <f t="shared" si="16"/>
        <v>73</v>
      </c>
      <c r="N51" s="7"/>
      <c r="Q51">
        <f t="shared" si="4"/>
        <v>50</v>
      </c>
      <c r="X51">
        <f t="shared" si="10"/>
        <v>2046</v>
      </c>
      <c r="Y51" t="s">
        <v>36</v>
      </c>
      <c r="Z51">
        <f t="shared" si="11"/>
        <v>2047</v>
      </c>
      <c r="AA51" t="str">
        <f t="shared" si="12"/>
        <v>2046-2047</v>
      </c>
      <c r="AB51" t="str">
        <f t="shared" si="7"/>
        <v>2046</v>
      </c>
      <c r="AC51" t="str">
        <f t="shared" si="8"/>
        <v>2047</v>
      </c>
      <c r="AD51" s="20"/>
      <c r="AE51" s="20"/>
    </row>
    <row r="52" spans="4:31">
      <c r="D52" s="16">
        <f t="shared" si="17"/>
        <v>48</v>
      </c>
      <c r="E52" s="21">
        <f t="shared" si="18"/>
        <v>1000</v>
      </c>
      <c r="F52" s="21"/>
      <c r="G52" s="21">
        <v>1</v>
      </c>
      <c r="H52" s="59">
        <f t="shared" si="13"/>
        <v>0</v>
      </c>
      <c r="I52" s="59">
        <f t="shared" si="14"/>
        <v>718.46505770440899</v>
      </c>
      <c r="J52" s="7"/>
      <c r="K52" s="7"/>
      <c r="L52" s="6">
        <f t="shared" si="15"/>
        <v>0</v>
      </c>
      <c r="M52" s="7">
        <f t="shared" si="16"/>
        <v>72</v>
      </c>
      <c r="N52" s="7"/>
      <c r="Q52">
        <f t="shared" si="4"/>
        <v>51</v>
      </c>
      <c r="X52">
        <f t="shared" si="10"/>
        <v>2047</v>
      </c>
      <c r="Y52" t="s">
        <v>36</v>
      </c>
      <c r="Z52">
        <f t="shared" si="11"/>
        <v>2048</v>
      </c>
      <c r="AA52" t="str">
        <f t="shared" si="12"/>
        <v>2047-2048</v>
      </c>
      <c r="AB52" t="str">
        <f t="shared" si="7"/>
        <v>2047</v>
      </c>
      <c r="AC52" t="str">
        <f t="shared" si="8"/>
        <v>2048</v>
      </c>
      <c r="AD52" s="20"/>
      <c r="AE52" s="20"/>
    </row>
    <row r="53" spans="4:31">
      <c r="D53" s="16">
        <f t="shared" si="17"/>
        <v>49</v>
      </c>
      <c r="E53" s="21">
        <f t="shared" si="18"/>
        <v>1000</v>
      </c>
      <c r="F53" s="21"/>
      <c r="G53" s="21">
        <v>1</v>
      </c>
      <c r="H53" s="59">
        <f t="shared" si="13"/>
        <v>0</v>
      </c>
      <c r="I53" s="59">
        <f t="shared" si="14"/>
        <v>705.76657608531445</v>
      </c>
      <c r="J53" s="7"/>
      <c r="K53" s="7"/>
      <c r="L53" s="6">
        <f t="shared" si="15"/>
        <v>0</v>
      </c>
      <c r="M53" s="7">
        <f t="shared" si="16"/>
        <v>71</v>
      </c>
      <c r="N53" s="7"/>
      <c r="Q53">
        <f t="shared" si="4"/>
        <v>52</v>
      </c>
      <c r="X53">
        <f t="shared" si="10"/>
        <v>2048</v>
      </c>
      <c r="Y53" t="s">
        <v>36</v>
      </c>
      <c r="Z53">
        <f t="shared" si="11"/>
        <v>2049</v>
      </c>
      <c r="AA53" t="str">
        <f t="shared" si="12"/>
        <v>2048-2049</v>
      </c>
      <c r="AB53" t="str">
        <f t="shared" si="7"/>
        <v>2048</v>
      </c>
      <c r="AC53" t="str">
        <f t="shared" si="8"/>
        <v>2049</v>
      </c>
      <c r="AD53" s="20"/>
      <c r="AE53" s="20"/>
    </row>
    <row r="54" spans="4:31">
      <c r="D54" s="16">
        <f t="shared" si="17"/>
        <v>50</v>
      </c>
      <c r="E54" s="21">
        <f t="shared" si="18"/>
        <v>1000</v>
      </c>
      <c r="F54" s="21"/>
      <c r="G54" s="21">
        <v>1</v>
      </c>
      <c r="H54" s="59">
        <f t="shared" si="13"/>
        <v>0</v>
      </c>
      <c r="I54" s="59">
        <f t="shared" si="14"/>
        <v>693.16192903952765</v>
      </c>
      <c r="J54" s="7"/>
      <c r="K54" s="7"/>
      <c r="L54" s="6">
        <f t="shared" si="15"/>
        <v>0</v>
      </c>
      <c r="M54" s="7">
        <f t="shared" si="16"/>
        <v>70</v>
      </c>
      <c r="N54" s="7"/>
      <c r="Q54">
        <f t="shared" si="4"/>
        <v>53</v>
      </c>
      <c r="X54">
        <f t="shared" si="10"/>
        <v>2049</v>
      </c>
      <c r="Y54" t="s">
        <v>36</v>
      </c>
      <c r="Z54">
        <f t="shared" si="11"/>
        <v>2050</v>
      </c>
      <c r="AA54" t="str">
        <f t="shared" si="12"/>
        <v>2049-2050</v>
      </c>
      <c r="AB54" t="str">
        <f t="shared" si="7"/>
        <v>2049</v>
      </c>
      <c r="AC54" t="str">
        <f t="shared" si="8"/>
        <v>2050</v>
      </c>
      <c r="AD54" s="20"/>
      <c r="AE54" s="20"/>
    </row>
    <row r="55" spans="4:31">
      <c r="D55" s="16">
        <f t="shared" si="17"/>
        <v>51</v>
      </c>
      <c r="E55" s="21">
        <f t="shared" si="18"/>
        <v>1000</v>
      </c>
      <c r="F55" s="21"/>
      <c r="G55" s="21">
        <v>1</v>
      </c>
      <c r="H55" s="59">
        <f t="shared" si="13"/>
        <v>0</v>
      </c>
      <c r="I55" s="59">
        <f t="shared" si="14"/>
        <v>680.65042318279598</v>
      </c>
      <c r="L55" s="6">
        <f t="shared" si="15"/>
        <v>0</v>
      </c>
      <c r="M55" s="7">
        <f t="shared" si="16"/>
        <v>69</v>
      </c>
      <c r="Q55">
        <f t="shared" si="4"/>
        <v>54</v>
      </c>
      <c r="X55">
        <f t="shared" si="10"/>
        <v>2050</v>
      </c>
      <c r="Y55" t="s">
        <v>36</v>
      </c>
      <c r="Z55">
        <f t="shared" si="11"/>
        <v>2051</v>
      </c>
      <c r="AA55" t="str">
        <f t="shared" si="12"/>
        <v>2050-2051</v>
      </c>
      <c r="AB55" t="str">
        <f t="shared" si="7"/>
        <v>2050</v>
      </c>
      <c r="AC55" t="str">
        <f t="shared" si="8"/>
        <v>2051</v>
      </c>
      <c r="AD55" s="20"/>
      <c r="AE55" s="20"/>
    </row>
    <row r="56" spans="4:31">
      <c r="D56" s="16">
        <f t="shared" si="17"/>
        <v>52</v>
      </c>
      <c r="E56" s="21">
        <f t="shared" si="18"/>
        <v>1000</v>
      </c>
      <c r="F56" s="21"/>
      <c r="G56" s="21">
        <v>1</v>
      </c>
      <c r="H56" s="59">
        <f t="shared" si="13"/>
        <v>0</v>
      </c>
      <c r="I56" s="59">
        <f t="shared" si="14"/>
        <v>668.23137025458641</v>
      </c>
      <c r="L56" s="6">
        <f t="shared" si="15"/>
        <v>0</v>
      </c>
      <c r="M56" s="7">
        <f t="shared" si="16"/>
        <v>68</v>
      </c>
      <c r="Q56">
        <f t="shared" si="4"/>
        <v>55</v>
      </c>
      <c r="X56">
        <f t="shared" si="10"/>
        <v>2051</v>
      </c>
      <c r="Y56" t="s">
        <v>36</v>
      </c>
      <c r="Z56">
        <f t="shared" si="11"/>
        <v>2052</v>
      </c>
      <c r="AA56" t="str">
        <f t="shared" si="12"/>
        <v>2051-2052</v>
      </c>
      <c r="AB56" t="str">
        <f t="shared" si="7"/>
        <v>2051</v>
      </c>
      <c r="AC56" t="str">
        <f t="shared" si="8"/>
        <v>2052</v>
      </c>
      <c r="AD56" s="20"/>
      <c r="AE56" s="20"/>
    </row>
    <row r="57" spans="4:31">
      <c r="D57" s="16">
        <f t="shared" si="17"/>
        <v>53</v>
      </c>
      <c r="E57" s="21">
        <f t="shared" si="18"/>
        <v>1000</v>
      </c>
      <c r="F57" s="21"/>
      <c r="G57" s="21">
        <v>1</v>
      </c>
      <c r="H57" s="59">
        <f t="shared" si="13"/>
        <v>0</v>
      </c>
      <c r="I57" s="59">
        <f t="shared" si="14"/>
        <v>655.90408708022255</v>
      </c>
      <c r="L57" s="6">
        <f t="shared" si="15"/>
        <v>0</v>
      </c>
      <c r="M57" s="7">
        <f t="shared" si="16"/>
        <v>67</v>
      </c>
      <c r="Q57">
        <f t="shared" si="4"/>
        <v>56</v>
      </c>
      <c r="X57">
        <f t="shared" si="10"/>
        <v>2052</v>
      </c>
      <c r="Y57" t="s">
        <v>36</v>
      </c>
      <c r="Z57">
        <f t="shared" si="11"/>
        <v>2053</v>
      </c>
      <c r="AA57" t="str">
        <f t="shared" si="12"/>
        <v>2052-2053</v>
      </c>
      <c r="AB57" t="str">
        <f t="shared" si="7"/>
        <v>2052</v>
      </c>
      <c r="AC57" t="str">
        <f t="shared" si="8"/>
        <v>2053</v>
      </c>
      <c r="AD57" s="20"/>
      <c r="AE57" s="20"/>
    </row>
    <row r="58" spans="4:31">
      <c r="D58" s="16">
        <f t="shared" si="17"/>
        <v>54</v>
      </c>
      <c r="E58" s="21">
        <f t="shared" si="18"/>
        <v>1000</v>
      </c>
      <c r="F58" s="21"/>
      <c r="G58" s="21">
        <v>1</v>
      </c>
      <c r="H58" s="59">
        <f t="shared" si="13"/>
        <v>0</v>
      </c>
      <c r="I58" s="59">
        <f t="shared" si="14"/>
        <v>643.66789553329681</v>
      </c>
      <c r="L58" s="6">
        <f t="shared" si="15"/>
        <v>0</v>
      </c>
      <c r="M58" s="7">
        <f t="shared" si="16"/>
        <v>66</v>
      </c>
      <c r="Q58">
        <f t="shared" si="4"/>
        <v>57</v>
      </c>
      <c r="X58">
        <f t="shared" si="10"/>
        <v>2053</v>
      </c>
      <c r="Y58" t="s">
        <v>36</v>
      </c>
      <c r="Z58">
        <f t="shared" si="11"/>
        <v>2054</v>
      </c>
      <c r="AA58" t="str">
        <f t="shared" si="12"/>
        <v>2053-2054</v>
      </c>
      <c r="AB58" t="str">
        <f t="shared" si="7"/>
        <v>2053</v>
      </c>
      <c r="AC58" t="str">
        <f t="shared" si="8"/>
        <v>2054</v>
      </c>
      <c r="AD58" s="20"/>
      <c r="AE58" s="20"/>
    </row>
    <row r="59" spans="4:31">
      <c r="D59" s="16">
        <f t="shared" si="17"/>
        <v>55</v>
      </c>
      <c r="E59" s="21">
        <f t="shared" si="18"/>
        <v>1000</v>
      </c>
      <c r="F59" s="21"/>
      <c r="G59" s="21">
        <v>1</v>
      </c>
      <c r="H59" s="59">
        <f t="shared" si="13"/>
        <v>0</v>
      </c>
      <c r="I59" s="59">
        <f t="shared" si="14"/>
        <v>631.52212249837316</v>
      </c>
      <c r="L59" s="6">
        <f t="shared" si="15"/>
        <v>0</v>
      </c>
      <c r="M59" s="7">
        <f t="shared" si="16"/>
        <v>65</v>
      </c>
      <c r="Q59">
        <f t="shared" si="4"/>
        <v>58</v>
      </c>
      <c r="X59">
        <f t="shared" si="10"/>
        <v>2054</v>
      </c>
      <c r="Y59" t="s">
        <v>36</v>
      </c>
      <c r="Z59">
        <f t="shared" si="11"/>
        <v>2055</v>
      </c>
      <c r="AA59" t="str">
        <f t="shared" si="12"/>
        <v>2054-2055</v>
      </c>
      <c r="AB59" t="str">
        <f t="shared" si="7"/>
        <v>2054</v>
      </c>
      <c r="AC59" t="str">
        <f t="shared" si="8"/>
        <v>2055</v>
      </c>
      <c r="AD59" s="20"/>
      <c r="AE59" s="20"/>
    </row>
    <row r="60" spans="4:31">
      <c r="D60" s="16">
        <f t="shared" si="17"/>
        <v>56</v>
      </c>
      <c r="E60" s="21">
        <f t="shared" si="18"/>
        <v>1000</v>
      </c>
      <c r="F60" s="21"/>
      <c r="G60" s="21">
        <v>1</v>
      </c>
      <c r="H60" s="59">
        <f t="shared" si="13"/>
        <v>0</v>
      </c>
      <c r="I60" s="59">
        <f t="shared" si="14"/>
        <v>619.46609983395865</v>
      </c>
      <c r="L60" s="6">
        <f t="shared" si="15"/>
        <v>0</v>
      </c>
      <c r="M60" s="7">
        <f t="shared" si="16"/>
        <v>64</v>
      </c>
      <c r="Q60">
        <f t="shared" si="4"/>
        <v>59</v>
      </c>
      <c r="X60">
        <f t="shared" si="10"/>
        <v>2055</v>
      </c>
      <c r="Y60" t="s">
        <v>36</v>
      </c>
      <c r="Z60">
        <f t="shared" si="11"/>
        <v>2056</v>
      </c>
      <c r="AA60" t="str">
        <f t="shared" si="12"/>
        <v>2055-2056</v>
      </c>
      <c r="AB60" t="str">
        <f t="shared" si="7"/>
        <v>2055</v>
      </c>
      <c r="AC60" t="str">
        <f t="shared" si="8"/>
        <v>2056</v>
      </c>
      <c r="AD60" s="20"/>
      <c r="AE60" s="20"/>
    </row>
    <row r="61" spans="4:31">
      <c r="D61" s="16">
        <f t="shared" si="17"/>
        <v>57</v>
      </c>
      <c r="E61" s="21">
        <f t="shared" si="18"/>
        <v>1000</v>
      </c>
      <c r="F61" s="21"/>
      <c r="G61" s="21">
        <v>1</v>
      </c>
      <c r="H61" s="59">
        <f t="shared" si="13"/>
        <v>0</v>
      </c>
      <c r="I61" s="59">
        <f t="shared" si="14"/>
        <v>607.49916433574276</v>
      </c>
      <c r="L61" s="6">
        <f t="shared" si="15"/>
        <v>0</v>
      </c>
      <c r="M61" s="7">
        <f t="shared" si="16"/>
        <v>63</v>
      </c>
      <c r="Q61">
        <f t="shared" si="4"/>
        <v>60</v>
      </c>
      <c r="X61">
        <f t="shared" si="10"/>
        <v>2056</v>
      </c>
      <c r="Y61" t="s">
        <v>36</v>
      </c>
      <c r="Z61">
        <f t="shared" si="11"/>
        <v>2057</v>
      </c>
      <c r="AA61" t="str">
        <f t="shared" si="12"/>
        <v>2056-2057</v>
      </c>
      <c r="AB61" t="str">
        <f t="shared" si="7"/>
        <v>2056</v>
      </c>
      <c r="AC61" t="str">
        <f t="shared" si="8"/>
        <v>2057</v>
      </c>
      <c r="AD61" s="20"/>
      <c r="AE61" s="20"/>
    </row>
    <row r="62" spans="4:31">
      <c r="D62" s="16">
        <f t="shared" si="17"/>
        <v>58</v>
      </c>
      <c r="E62" s="21">
        <f t="shared" si="18"/>
        <v>1000</v>
      </c>
      <c r="F62" s="21"/>
      <c r="G62" s="21">
        <v>1</v>
      </c>
      <c r="H62" s="59">
        <f t="shared" si="13"/>
        <v>0</v>
      </c>
      <c r="I62" s="59">
        <f t="shared" si="14"/>
        <v>595.62065770012055</v>
      </c>
      <c r="L62" s="6">
        <f t="shared" si="15"/>
        <v>0</v>
      </c>
      <c r="M62" s="7">
        <f t="shared" si="16"/>
        <v>62</v>
      </c>
      <c r="Q62">
        <f t="shared" si="4"/>
        <v>61</v>
      </c>
      <c r="X62">
        <f t="shared" si="10"/>
        <v>2057</v>
      </c>
      <c r="Y62" t="s">
        <v>36</v>
      </c>
      <c r="Z62">
        <f t="shared" si="11"/>
        <v>2058</v>
      </c>
      <c r="AA62" t="str">
        <f t="shared" si="12"/>
        <v>2057-2058</v>
      </c>
      <c r="AB62" t="str">
        <f t="shared" si="7"/>
        <v>2057</v>
      </c>
      <c r="AC62" t="str">
        <f t="shared" si="8"/>
        <v>2058</v>
      </c>
      <c r="AD62" s="20"/>
      <c r="AE62" s="20"/>
    </row>
    <row r="63" spans="4:31">
      <c r="D63" s="16">
        <f t="shared" si="17"/>
        <v>59</v>
      </c>
      <c r="E63" s="21">
        <f t="shared" si="18"/>
        <v>1000</v>
      </c>
      <c r="F63" s="21"/>
      <c r="G63" s="21">
        <v>1</v>
      </c>
      <c r="H63" s="59">
        <f t="shared" si="13"/>
        <v>0</v>
      </c>
      <c r="I63" s="59">
        <f t="shared" si="14"/>
        <v>583.82992648797926</v>
      </c>
      <c r="L63" s="6">
        <f t="shared" si="15"/>
        <v>0</v>
      </c>
      <c r="M63" s="7">
        <f t="shared" si="16"/>
        <v>61</v>
      </c>
      <c r="Q63">
        <f t="shared" si="4"/>
        <v>62</v>
      </c>
      <c r="X63">
        <f t="shared" si="10"/>
        <v>2058</v>
      </c>
      <c r="Y63" t="s">
        <v>36</v>
      </c>
      <c r="Z63">
        <f t="shared" si="11"/>
        <v>2059</v>
      </c>
      <c r="AA63" t="str">
        <f t="shared" si="12"/>
        <v>2058-2059</v>
      </c>
      <c r="AB63" t="str">
        <f t="shared" si="7"/>
        <v>2058</v>
      </c>
      <c r="AC63" t="str">
        <f t="shared" si="8"/>
        <v>2059</v>
      </c>
      <c r="AD63" s="20"/>
      <c r="AE63" s="20"/>
    </row>
    <row r="64" spans="4:31">
      <c r="D64" s="16">
        <f t="shared" si="17"/>
        <v>60</v>
      </c>
      <c r="E64" s="21">
        <f t="shared" si="18"/>
        <v>1000</v>
      </c>
      <c r="F64" s="21"/>
      <c r="G64" s="21">
        <v>1</v>
      </c>
      <c r="H64" s="59">
        <f t="shared" si="13"/>
        <v>0</v>
      </c>
      <c r="I64" s="59">
        <f t="shared" si="14"/>
        <v>572.12632208874606</v>
      </c>
      <c r="L64" s="6">
        <f t="shared" si="15"/>
        <v>0</v>
      </c>
      <c r="M64" s="7">
        <f t="shared" si="16"/>
        <v>60</v>
      </c>
      <c r="Q64">
        <f t="shared" si="4"/>
        <v>63</v>
      </c>
      <c r="X64">
        <f t="shared" si="10"/>
        <v>2059</v>
      </c>
      <c r="Y64" t="s">
        <v>36</v>
      </c>
      <c r="Z64">
        <f t="shared" si="11"/>
        <v>2060</v>
      </c>
      <c r="AA64" t="str">
        <f t="shared" si="12"/>
        <v>2059-2060</v>
      </c>
      <c r="AB64" t="str">
        <f t="shared" si="7"/>
        <v>2059</v>
      </c>
      <c r="AC64" t="str">
        <f t="shared" si="8"/>
        <v>2060</v>
      </c>
      <c r="AD64" s="20"/>
      <c r="AE64" s="20"/>
    </row>
    <row r="65" spans="4:31">
      <c r="D65" s="16">
        <f t="shared" si="17"/>
        <v>61</v>
      </c>
      <c r="E65" s="21">
        <f t="shared" si="18"/>
        <v>1000</v>
      </c>
      <c r="F65" s="21"/>
      <c r="G65" s="21">
        <v>1</v>
      </c>
      <c r="H65" s="59">
        <f t="shared" si="13"/>
        <v>0</v>
      </c>
      <c r="I65" s="59">
        <f t="shared" si="14"/>
        <v>560.50920068471464</v>
      </c>
      <c r="L65" s="6">
        <f t="shared" si="15"/>
        <v>0</v>
      </c>
      <c r="M65" s="7">
        <f t="shared" si="16"/>
        <v>59</v>
      </c>
      <c r="Q65">
        <f t="shared" si="4"/>
        <v>64</v>
      </c>
      <c r="X65">
        <f t="shared" si="10"/>
        <v>2060</v>
      </c>
      <c r="Y65" t="s">
        <v>36</v>
      </c>
      <c r="Z65">
        <f t="shared" si="11"/>
        <v>2061</v>
      </c>
      <c r="AA65" t="str">
        <f t="shared" si="12"/>
        <v>2060-2061</v>
      </c>
      <c r="AB65" t="str">
        <f t="shared" si="7"/>
        <v>2060</v>
      </c>
      <c r="AC65" t="str">
        <f t="shared" si="8"/>
        <v>2061</v>
      </c>
      <c r="AD65" s="20"/>
      <c r="AE65" s="20"/>
    </row>
    <row r="66" spans="4:31">
      <c r="D66" s="16">
        <f t="shared" si="17"/>
        <v>62</v>
      </c>
      <c r="E66" s="21">
        <f t="shared" si="18"/>
        <v>1000</v>
      </c>
      <c r="F66" s="21"/>
      <c r="G66" s="21">
        <v>1</v>
      </c>
      <c r="H66" s="59">
        <f t="shared" si="13"/>
        <v>0</v>
      </c>
      <c r="I66" s="59">
        <f t="shared" si="14"/>
        <v>548.9779232156277</v>
      </c>
      <c r="L66" s="6">
        <f t="shared" si="15"/>
        <v>0</v>
      </c>
      <c r="M66" s="7">
        <f t="shared" si="16"/>
        <v>58</v>
      </c>
      <c r="Q66">
        <f t="shared" si="4"/>
        <v>65</v>
      </c>
      <c r="X66">
        <f t="shared" si="10"/>
        <v>2061</v>
      </c>
      <c r="Y66" t="s">
        <v>36</v>
      </c>
      <c r="Z66">
        <f t="shared" si="11"/>
        <v>2062</v>
      </c>
      <c r="AA66" t="str">
        <f t="shared" si="12"/>
        <v>2061-2062</v>
      </c>
      <c r="AB66" t="str">
        <f t="shared" si="7"/>
        <v>2061</v>
      </c>
      <c r="AC66" t="str">
        <f t="shared" si="8"/>
        <v>2062</v>
      </c>
      <c r="AD66" s="20"/>
      <c r="AE66" s="20"/>
    </row>
    <row r="67" spans="4:31">
      <c r="D67" s="16">
        <f t="shared" si="17"/>
        <v>63</v>
      </c>
      <c r="E67" s="21">
        <f t="shared" si="18"/>
        <v>1000</v>
      </c>
      <c r="F67" s="21"/>
      <c r="G67" s="21">
        <v>1</v>
      </c>
      <c r="H67" s="59">
        <f t="shared" si="13"/>
        <v>0</v>
      </c>
      <c r="I67" s="59">
        <f t="shared" si="14"/>
        <v>537.53185534351678</v>
      </c>
      <c r="L67" s="6">
        <f t="shared" si="15"/>
        <v>0</v>
      </c>
      <c r="M67" s="7">
        <f t="shared" si="16"/>
        <v>57</v>
      </c>
      <c r="Q67">
        <f t="shared" si="4"/>
        <v>66</v>
      </c>
      <c r="X67">
        <f t="shared" si="10"/>
        <v>2062</v>
      </c>
      <c r="Y67" t="s">
        <v>36</v>
      </c>
      <c r="Z67">
        <f t="shared" si="11"/>
        <v>2063</v>
      </c>
      <c r="AA67" t="str">
        <f t="shared" si="12"/>
        <v>2062-2063</v>
      </c>
      <c r="AB67" t="str">
        <f t="shared" si="7"/>
        <v>2062</v>
      </c>
      <c r="AC67" t="str">
        <f t="shared" si="8"/>
        <v>2063</v>
      </c>
      <c r="AD67" s="20"/>
      <c r="AE67" s="20"/>
    </row>
    <row r="68" spans="4:31">
      <c r="D68" s="16">
        <f t="shared" si="17"/>
        <v>64</v>
      </c>
      <c r="E68" s="21">
        <f t="shared" si="18"/>
        <v>1000</v>
      </c>
      <c r="F68" s="21"/>
      <c r="G68" s="21">
        <v>1</v>
      </c>
      <c r="H68" s="59">
        <f t="shared" si="13"/>
        <v>0</v>
      </c>
      <c r="I68" s="59">
        <f t="shared" si="14"/>
        <v>526.17036741781385</v>
      </c>
      <c r="L68" s="6">
        <f t="shared" si="15"/>
        <v>0</v>
      </c>
      <c r="M68" s="7">
        <f t="shared" si="16"/>
        <v>56</v>
      </c>
      <c r="Q68">
        <f t="shared" si="4"/>
        <v>67</v>
      </c>
      <c r="X68">
        <f t="shared" si="10"/>
        <v>2063</v>
      </c>
      <c r="Y68" t="s">
        <v>36</v>
      </c>
      <c r="Z68">
        <f t="shared" si="11"/>
        <v>2064</v>
      </c>
      <c r="AA68" t="str">
        <f t="shared" si="12"/>
        <v>2063-2064</v>
      </c>
      <c r="AB68" t="str">
        <f t="shared" si="7"/>
        <v>2063</v>
      </c>
      <c r="AC68" t="str">
        <f t="shared" si="8"/>
        <v>2064</v>
      </c>
      <c r="AD68" s="20"/>
      <c r="AE68" s="20"/>
    </row>
    <row r="69" spans="4:31">
      <c r="D69" s="16">
        <f t="shared" si="17"/>
        <v>65</v>
      </c>
      <c r="E69" s="21">
        <f t="shared" si="18"/>
        <v>1000</v>
      </c>
      <c r="F69" s="21"/>
      <c r="G69" s="21">
        <v>1</v>
      </c>
      <c r="H69" s="59">
        <f t="shared" ref="H69:H100" si="19">IF(D69="","",IF(G69=1,-F69+F69*(1+raterd/factor1)^(factor1*(rdura-D68)/12),-F69+F69*(1+raterd/factor1)^(factor1*(rdura-D68-1)/12)))</f>
        <v>0</v>
      </c>
      <c r="I69" s="59">
        <f t="shared" ref="I69:I100" si="20">IF(D69="","",-rdamt+rdamt*(1+raterd/factor1)^(factor1*(rdura-D68)/12))</f>
        <v>514.89283444071179</v>
      </c>
      <c r="L69" s="6">
        <f t="shared" ref="L69:L100" si="21">SUMIF(M69:M69,"&lt;" &amp; rdura,F69:F69)</f>
        <v>0</v>
      </c>
      <c r="M69" s="7">
        <f t="shared" ref="M69:M100" si="22">rdura-D69</f>
        <v>55</v>
      </c>
      <c r="Q69">
        <f t="shared" ref="Q69:Q121" si="23">Q68+1</f>
        <v>68</v>
      </c>
      <c r="X69">
        <f t="shared" si="10"/>
        <v>2064</v>
      </c>
      <c r="Y69" t="s">
        <v>36</v>
      </c>
      <c r="Z69">
        <f t="shared" si="11"/>
        <v>2065</v>
      </c>
      <c r="AA69" t="str">
        <f t="shared" si="12"/>
        <v>2064-2065</v>
      </c>
      <c r="AB69" t="str">
        <f t="shared" si="7"/>
        <v>2064</v>
      </c>
      <c r="AC69" t="str">
        <f t="shared" si="8"/>
        <v>2065</v>
      </c>
      <c r="AD69" s="20"/>
      <c r="AE69" s="20"/>
    </row>
    <row r="70" spans="4:31">
      <c r="D70" s="16">
        <f t="shared" ref="D70:D101" si="24">IF(D69&lt;rdura,D69+1,"")</f>
        <v>66</v>
      </c>
      <c r="E70" s="21">
        <f t="shared" ref="E70:E101" si="25">IF(D70="","",E69)</f>
        <v>1000</v>
      </c>
      <c r="F70" s="21"/>
      <c r="G70" s="21">
        <v>1</v>
      </c>
      <c r="H70" s="59">
        <f t="shared" si="19"/>
        <v>0</v>
      </c>
      <c r="I70" s="59">
        <f t="shared" si="20"/>
        <v>503.69863603277963</v>
      </c>
      <c r="L70" s="6">
        <f t="shared" si="21"/>
        <v>0</v>
      </c>
      <c r="M70" s="7">
        <f t="shared" si="22"/>
        <v>54</v>
      </c>
      <c r="Q70">
        <f t="shared" si="23"/>
        <v>69</v>
      </c>
      <c r="X70">
        <f t="shared" si="10"/>
        <v>2065</v>
      </c>
      <c r="Y70" t="s">
        <v>36</v>
      </c>
      <c r="Z70">
        <f t="shared" si="11"/>
        <v>2066</v>
      </c>
      <c r="AA70" t="str">
        <f t="shared" si="12"/>
        <v>2065-2066</v>
      </c>
      <c r="AB70" t="str">
        <f t="shared" ref="AB70:AB121" si="26">LEFT(AA70,4)</f>
        <v>2065</v>
      </c>
      <c r="AC70" t="str">
        <f t="shared" ref="AC70:AC121" si="27">RIGHT(AA70,4)</f>
        <v>2066</v>
      </c>
      <c r="AD70" s="20"/>
      <c r="AE70" s="20"/>
    </row>
    <row r="71" spans="4:31">
      <c r="D71" s="16">
        <f t="shared" si="24"/>
        <v>67</v>
      </c>
      <c r="E71" s="21">
        <f t="shared" si="25"/>
        <v>1000</v>
      </c>
      <c r="F71" s="21"/>
      <c r="G71" s="21">
        <v>1</v>
      </c>
      <c r="H71" s="59">
        <f t="shared" si="19"/>
        <v>0</v>
      </c>
      <c r="I71" s="59">
        <f t="shared" si="20"/>
        <v>492.58715639883985</v>
      </c>
      <c r="L71" s="6">
        <f t="shared" si="21"/>
        <v>0</v>
      </c>
      <c r="M71" s="7">
        <f t="shared" si="22"/>
        <v>53</v>
      </c>
      <c r="Q71">
        <f t="shared" si="23"/>
        <v>70</v>
      </c>
      <c r="X71">
        <f t="shared" ref="X71:X121" si="28">X70+1</f>
        <v>2066</v>
      </c>
      <c r="Y71" t="s">
        <v>36</v>
      </c>
      <c r="Z71">
        <f t="shared" ref="Z71:Z121" si="29">Z70+1</f>
        <v>2067</v>
      </c>
      <c r="AA71" t="str">
        <f t="shared" ref="AA71:AA121" si="30">CONCATENATE(X71,Y71,Z71)</f>
        <v>2066-2067</v>
      </c>
      <c r="AB71" t="str">
        <f t="shared" si="26"/>
        <v>2066</v>
      </c>
      <c r="AC71" t="str">
        <f t="shared" si="27"/>
        <v>2067</v>
      </c>
      <c r="AD71" s="20"/>
      <c r="AE71" s="20"/>
    </row>
    <row r="72" spans="4:31">
      <c r="D72" s="16">
        <f t="shared" si="24"/>
        <v>68</v>
      </c>
      <c r="E72" s="21">
        <f t="shared" si="25"/>
        <v>1000</v>
      </c>
      <c r="F72" s="21"/>
      <c r="G72" s="21">
        <v>1</v>
      </c>
      <c r="H72" s="59">
        <f t="shared" si="19"/>
        <v>0</v>
      </c>
      <c r="I72" s="59">
        <f t="shared" si="20"/>
        <v>481.55778429409474</v>
      </c>
      <c r="L72" s="6">
        <f t="shared" si="21"/>
        <v>0</v>
      </c>
      <c r="M72" s="7">
        <f t="shared" si="22"/>
        <v>52</v>
      </c>
      <c r="Q72">
        <f t="shared" si="23"/>
        <v>71</v>
      </c>
      <c r="X72">
        <f t="shared" si="28"/>
        <v>2067</v>
      </c>
      <c r="Y72" t="s">
        <v>36</v>
      </c>
      <c r="Z72">
        <f t="shared" si="29"/>
        <v>2068</v>
      </c>
      <c r="AA72" t="str">
        <f t="shared" si="30"/>
        <v>2067-2068</v>
      </c>
      <c r="AB72" t="str">
        <f t="shared" si="26"/>
        <v>2067</v>
      </c>
      <c r="AC72" t="str">
        <f t="shared" si="27"/>
        <v>2068</v>
      </c>
      <c r="AD72" s="20"/>
      <c r="AE72" s="20"/>
    </row>
    <row r="73" spans="4:31">
      <c r="D73" s="16">
        <f t="shared" si="24"/>
        <v>69</v>
      </c>
      <c r="E73" s="21">
        <f t="shared" si="25"/>
        <v>1000</v>
      </c>
      <c r="F73" s="21"/>
      <c r="G73" s="21">
        <v>1</v>
      </c>
      <c r="H73" s="59">
        <f t="shared" si="19"/>
        <v>0</v>
      </c>
      <c r="I73" s="59">
        <f t="shared" si="20"/>
        <v>470.60991299049351</v>
      </c>
      <c r="L73" s="6">
        <f t="shared" si="21"/>
        <v>0</v>
      </c>
      <c r="M73" s="7">
        <f t="shared" si="22"/>
        <v>51</v>
      </c>
      <c r="Q73">
        <f t="shared" si="23"/>
        <v>72</v>
      </c>
      <c r="X73">
        <f t="shared" si="28"/>
        <v>2068</v>
      </c>
      <c r="Y73" t="s">
        <v>36</v>
      </c>
      <c r="Z73">
        <f t="shared" si="29"/>
        <v>2069</v>
      </c>
      <c r="AA73" t="str">
        <f t="shared" si="30"/>
        <v>2068-2069</v>
      </c>
      <c r="AB73" t="str">
        <f t="shared" si="26"/>
        <v>2068</v>
      </c>
      <c r="AC73" t="str">
        <f t="shared" si="27"/>
        <v>2069</v>
      </c>
      <c r="AD73" s="20"/>
      <c r="AE73" s="20"/>
    </row>
    <row r="74" spans="4:31">
      <c r="D74" s="16">
        <f t="shared" si="24"/>
        <v>70</v>
      </c>
      <c r="E74" s="21">
        <f t="shared" si="25"/>
        <v>1000</v>
      </c>
      <c r="F74" s="21"/>
      <c r="G74" s="21">
        <v>1</v>
      </c>
      <c r="H74" s="59">
        <f t="shared" si="19"/>
        <v>0</v>
      </c>
      <c r="I74" s="59">
        <f t="shared" si="20"/>
        <v>459.74294024336427</v>
      </c>
      <c r="L74" s="6">
        <f t="shared" si="21"/>
        <v>0</v>
      </c>
      <c r="M74" s="7">
        <f t="shared" si="22"/>
        <v>50</v>
      </c>
      <c r="Q74">
        <f t="shared" si="23"/>
        <v>73</v>
      </c>
      <c r="X74">
        <f t="shared" si="28"/>
        <v>2069</v>
      </c>
      <c r="Y74" t="s">
        <v>36</v>
      </c>
      <c r="Z74">
        <f t="shared" si="29"/>
        <v>2070</v>
      </c>
      <c r="AA74" t="str">
        <f t="shared" si="30"/>
        <v>2069-2070</v>
      </c>
      <c r="AB74" t="str">
        <f t="shared" si="26"/>
        <v>2069</v>
      </c>
      <c r="AC74" t="str">
        <f t="shared" si="27"/>
        <v>2070</v>
      </c>
      <c r="AD74" s="20"/>
      <c r="AE74" s="20"/>
    </row>
    <row r="75" spans="4:31">
      <c r="D75" s="16">
        <f t="shared" si="24"/>
        <v>71</v>
      </c>
      <c r="E75" s="21">
        <f t="shared" si="25"/>
        <v>1000</v>
      </c>
      <c r="F75" s="21"/>
      <c r="G75" s="21">
        <v>1</v>
      </c>
      <c r="H75" s="59">
        <f t="shared" si="19"/>
        <v>0</v>
      </c>
      <c r="I75" s="59">
        <f t="shared" si="20"/>
        <v>448.95626825828322</v>
      </c>
      <c r="L75" s="6">
        <f t="shared" si="21"/>
        <v>0</v>
      </c>
      <c r="M75" s="7">
        <f t="shared" si="22"/>
        <v>49</v>
      </c>
      <c r="Q75">
        <f t="shared" si="23"/>
        <v>74</v>
      </c>
      <c r="X75">
        <f t="shared" si="28"/>
        <v>2070</v>
      </c>
      <c r="Y75" t="s">
        <v>36</v>
      </c>
      <c r="Z75">
        <f t="shared" si="29"/>
        <v>2071</v>
      </c>
      <c r="AA75" t="str">
        <f t="shared" si="30"/>
        <v>2070-2071</v>
      </c>
      <c r="AB75" t="str">
        <f t="shared" si="26"/>
        <v>2070</v>
      </c>
      <c r="AC75" t="str">
        <f t="shared" si="27"/>
        <v>2071</v>
      </c>
      <c r="AD75" s="20"/>
      <c r="AE75" s="20"/>
    </row>
    <row r="76" spans="4:31">
      <c r="D76" s="16">
        <f t="shared" si="24"/>
        <v>72</v>
      </c>
      <c r="E76" s="21">
        <f t="shared" si="25"/>
        <v>1000</v>
      </c>
      <c r="F76" s="21"/>
      <c r="G76" s="21">
        <v>1</v>
      </c>
      <c r="H76" s="59">
        <f t="shared" si="19"/>
        <v>0</v>
      </c>
      <c r="I76" s="59">
        <f t="shared" si="20"/>
        <v>438.24930365818432</v>
      </c>
      <c r="L76" s="6">
        <f t="shared" si="21"/>
        <v>0</v>
      </c>
      <c r="M76" s="7">
        <f t="shared" si="22"/>
        <v>48</v>
      </c>
      <c r="Q76">
        <f t="shared" si="23"/>
        <v>75</v>
      </c>
      <c r="X76">
        <f t="shared" si="28"/>
        <v>2071</v>
      </c>
      <c r="Y76" t="s">
        <v>36</v>
      </c>
      <c r="Z76">
        <f t="shared" si="29"/>
        <v>2072</v>
      </c>
      <c r="AA76" t="str">
        <f t="shared" si="30"/>
        <v>2071-2072</v>
      </c>
      <c r="AB76" t="str">
        <f t="shared" si="26"/>
        <v>2071</v>
      </c>
      <c r="AC76" t="str">
        <f t="shared" si="27"/>
        <v>2072</v>
      </c>
      <c r="AD76" s="20"/>
      <c r="AE76" s="20"/>
    </row>
    <row r="77" spans="4:31">
      <c r="D77" s="16">
        <f t="shared" si="24"/>
        <v>73</v>
      </c>
      <c r="E77" s="21">
        <f t="shared" si="25"/>
        <v>1000</v>
      </c>
      <c r="F77" s="21"/>
      <c r="G77" s="21">
        <v>1</v>
      </c>
      <c r="H77" s="59">
        <f t="shared" si="19"/>
        <v>0</v>
      </c>
      <c r="I77" s="59">
        <f t="shared" si="20"/>
        <v>427.62145745072303</v>
      </c>
      <c r="L77" s="6">
        <f t="shared" si="21"/>
        <v>0</v>
      </c>
      <c r="M77" s="7">
        <f t="shared" si="22"/>
        <v>47</v>
      </c>
      <c r="Q77">
        <f t="shared" si="23"/>
        <v>76</v>
      </c>
      <c r="X77">
        <f t="shared" si="28"/>
        <v>2072</v>
      </c>
      <c r="Y77" t="s">
        <v>36</v>
      </c>
      <c r="Z77">
        <f t="shared" si="29"/>
        <v>2073</v>
      </c>
      <c r="AA77" t="str">
        <f t="shared" si="30"/>
        <v>2072-2073</v>
      </c>
      <c r="AB77" t="str">
        <f t="shared" si="26"/>
        <v>2072</v>
      </c>
      <c r="AC77" t="str">
        <f t="shared" si="27"/>
        <v>2073</v>
      </c>
      <c r="AD77" s="20"/>
      <c r="AE77" s="20"/>
    </row>
    <row r="78" spans="4:31">
      <c r="D78" s="16">
        <f t="shared" si="24"/>
        <v>74</v>
      </c>
      <c r="E78" s="21">
        <f t="shared" si="25"/>
        <v>1000</v>
      </c>
      <c r="F78" s="21"/>
      <c r="G78" s="21">
        <v>1</v>
      </c>
      <c r="H78" s="59">
        <f t="shared" si="19"/>
        <v>0</v>
      </c>
      <c r="I78" s="59">
        <f t="shared" si="20"/>
        <v>417.07214499587599</v>
      </c>
      <c r="L78" s="6">
        <f t="shared" si="21"/>
        <v>0</v>
      </c>
      <c r="M78" s="7">
        <f t="shared" si="22"/>
        <v>46</v>
      </c>
      <c r="Q78">
        <f t="shared" si="23"/>
        <v>77</v>
      </c>
      <c r="X78">
        <f t="shared" si="28"/>
        <v>2073</v>
      </c>
      <c r="Y78" t="s">
        <v>36</v>
      </c>
      <c r="Z78">
        <f t="shared" si="29"/>
        <v>2074</v>
      </c>
      <c r="AA78" t="str">
        <f t="shared" si="30"/>
        <v>2073-2074</v>
      </c>
      <c r="AB78" t="str">
        <f t="shared" si="26"/>
        <v>2073</v>
      </c>
      <c r="AC78" t="str">
        <f t="shared" si="27"/>
        <v>2074</v>
      </c>
      <c r="AD78" s="20"/>
      <c r="AE78" s="20"/>
    </row>
    <row r="79" spans="4:31">
      <c r="D79" s="16">
        <f t="shared" si="24"/>
        <v>75</v>
      </c>
      <c r="E79" s="21">
        <f t="shared" si="25"/>
        <v>1000</v>
      </c>
      <c r="F79" s="21"/>
      <c r="G79" s="21">
        <v>1</v>
      </c>
      <c r="H79" s="59">
        <f t="shared" si="19"/>
        <v>0</v>
      </c>
      <c r="I79" s="59">
        <f t="shared" si="20"/>
        <v>406.60078597377469</v>
      </c>
      <c r="L79" s="6">
        <f t="shared" si="21"/>
        <v>0</v>
      </c>
      <c r="M79" s="7">
        <f t="shared" si="22"/>
        <v>45</v>
      </c>
      <c r="Q79">
        <f t="shared" si="23"/>
        <v>78</v>
      </c>
      <c r="X79">
        <f t="shared" si="28"/>
        <v>2074</v>
      </c>
      <c r="Y79" t="s">
        <v>36</v>
      </c>
      <c r="Z79">
        <f t="shared" si="29"/>
        <v>2075</v>
      </c>
      <c r="AA79" t="str">
        <f t="shared" si="30"/>
        <v>2074-2075</v>
      </c>
      <c r="AB79" t="str">
        <f t="shared" si="26"/>
        <v>2074</v>
      </c>
      <c r="AC79" t="str">
        <f t="shared" si="27"/>
        <v>2075</v>
      </c>
      <c r="AD79" s="20"/>
      <c r="AE79" s="20"/>
    </row>
    <row r="80" spans="4:31">
      <c r="D80" s="16">
        <f t="shared" si="24"/>
        <v>76</v>
      </c>
      <c r="E80" s="21">
        <f t="shared" si="25"/>
        <v>1000</v>
      </c>
      <c r="F80" s="21"/>
      <c r="G80" s="21">
        <v>1</v>
      </c>
      <c r="H80" s="59">
        <f t="shared" si="19"/>
        <v>0</v>
      </c>
      <c r="I80" s="59">
        <f t="shared" si="20"/>
        <v>396.20680435278587</v>
      </c>
      <c r="L80" s="6">
        <f t="shared" si="21"/>
        <v>0</v>
      </c>
      <c r="M80" s="7">
        <f t="shared" si="22"/>
        <v>44</v>
      </c>
      <c r="Q80">
        <f t="shared" si="23"/>
        <v>79</v>
      </c>
      <c r="X80">
        <f t="shared" si="28"/>
        <v>2075</v>
      </c>
      <c r="Y80" t="s">
        <v>36</v>
      </c>
      <c r="Z80">
        <f t="shared" si="29"/>
        <v>2076</v>
      </c>
      <c r="AA80" t="str">
        <f t="shared" si="30"/>
        <v>2075-2076</v>
      </c>
      <c r="AB80" t="str">
        <f t="shared" si="26"/>
        <v>2075</v>
      </c>
      <c r="AC80" t="str">
        <f t="shared" si="27"/>
        <v>2076</v>
      </c>
      <c r="AD80" s="20"/>
      <c r="AE80" s="20"/>
    </row>
    <row r="81" spans="4:31">
      <c r="D81" s="16">
        <f t="shared" si="24"/>
        <v>77</v>
      </c>
      <c r="E81" s="21">
        <f t="shared" si="25"/>
        <v>1000</v>
      </c>
      <c r="F81" s="21"/>
      <c r="G81" s="21">
        <v>1</v>
      </c>
      <c r="H81" s="59">
        <f t="shared" si="19"/>
        <v>0</v>
      </c>
      <c r="I81" s="59">
        <f t="shared" si="20"/>
        <v>385.88962835782513</v>
      </c>
      <c r="L81" s="6">
        <f t="shared" si="21"/>
        <v>0</v>
      </c>
      <c r="M81" s="7">
        <f t="shared" si="22"/>
        <v>43</v>
      </c>
      <c r="Q81">
        <f t="shared" si="23"/>
        <v>80</v>
      </c>
      <c r="X81">
        <f t="shared" si="28"/>
        <v>2076</v>
      </c>
      <c r="Y81" t="s">
        <v>36</v>
      </c>
      <c r="Z81">
        <f t="shared" si="29"/>
        <v>2077</v>
      </c>
      <c r="AA81" t="str">
        <f t="shared" si="30"/>
        <v>2076-2077</v>
      </c>
      <c r="AB81" t="str">
        <f t="shared" si="26"/>
        <v>2076</v>
      </c>
      <c r="AC81" t="str">
        <f t="shared" si="27"/>
        <v>2077</v>
      </c>
      <c r="AD81" s="20"/>
      <c r="AE81" s="20"/>
    </row>
    <row r="82" spans="4:31">
      <c r="D82" s="16">
        <f t="shared" si="24"/>
        <v>78</v>
      </c>
      <c r="E82" s="21">
        <f t="shared" si="25"/>
        <v>1000</v>
      </c>
      <c r="F82" s="21"/>
      <c r="G82" s="21">
        <v>1</v>
      </c>
      <c r="H82" s="59">
        <f t="shared" si="19"/>
        <v>0</v>
      </c>
      <c r="I82" s="59">
        <f t="shared" si="20"/>
        <v>375.64869043889939</v>
      </c>
      <c r="L82" s="6">
        <f t="shared" si="21"/>
        <v>0</v>
      </c>
      <c r="M82" s="7">
        <f t="shared" si="22"/>
        <v>42</v>
      </c>
      <c r="Q82">
        <f t="shared" si="23"/>
        <v>81</v>
      </c>
      <c r="X82">
        <f t="shared" si="28"/>
        <v>2077</v>
      </c>
      <c r="Y82" t="s">
        <v>36</v>
      </c>
      <c r="Z82">
        <f t="shared" si="29"/>
        <v>2078</v>
      </c>
      <c r="AA82" t="str">
        <f t="shared" si="30"/>
        <v>2077-2078</v>
      </c>
      <c r="AB82" t="str">
        <f t="shared" si="26"/>
        <v>2077</v>
      </c>
      <c r="AC82" t="str">
        <f t="shared" si="27"/>
        <v>2078</v>
      </c>
      <c r="AD82" s="20"/>
      <c r="AE82" s="20"/>
    </row>
    <row r="83" spans="4:31">
      <c r="D83" s="16">
        <f t="shared" si="24"/>
        <v>79</v>
      </c>
      <c r="E83" s="21">
        <f t="shared" si="25"/>
        <v>1000</v>
      </c>
      <c r="F83" s="21"/>
      <c r="G83" s="21">
        <v>1</v>
      </c>
      <c r="H83" s="59">
        <f t="shared" si="19"/>
        <v>0</v>
      </c>
      <c r="I83" s="59">
        <f t="shared" si="20"/>
        <v>365.48342723988844</v>
      </c>
      <c r="L83" s="6">
        <f t="shared" si="21"/>
        <v>0</v>
      </c>
      <c r="M83" s="7">
        <f t="shared" si="22"/>
        <v>41</v>
      </c>
      <c r="Q83">
        <f t="shared" si="23"/>
        <v>82</v>
      </c>
      <c r="X83">
        <f t="shared" si="28"/>
        <v>2078</v>
      </c>
      <c r="Y83" t="s">
        <v>36</v>
      </c>
      <c r="Z83">
        <f t="shared" si="29"/>
        <v>2079</v>
      </c>
      <c r="AA83" t="str">
        <f t="shared" si="30"/>
        <v>2078-2079</v>
      </c>
      <c r="AB83" t="str">
        <f t="shared" si="26"/>
        <v>2078</v>
      </c>
      <c r="AC83" t="str">
        <f t="shared" si="27"/>
        <v>2079</v>
      </c>
      <c r="AD83" s="20"/>
      <c r="AE83" s="20"/>
    </row>
    <row r="84" spans="4:31">
      <c r="D84" s="16">
        <f t="shared" si="24"/>
        <v>80</v>
      </c>
      <c r="E84" s="21">
        <f t="shared" si="25"/>
        <v>1000</v>
      </c>
      <c r="F84" s="21"/>
      <c r="G84" s="21">
        <v>1</v>
      </c>
      <c r="H84" s="59">
        <f t="shared" si="19"/>
        <v>0</v>
      </c>
      <c r="I84" s="59">
        <f t="shared" si="20"/>
        <v>355.39327956755528</v>
      </c>
      <c r="L84" s="6">
        <f t="shared" si="21"/>
        <v>0</v>
      </c>
      <c r="M84" s="7">
        <f t="shared" si="22"/>
        <v>40</v>
      </c>
      <c r="Q84">
        <f t="shared" si="23"/>
        <v>83</v>
      </c>
      <c r="X84">
        <f t="shared" si="28"/>
        <v>2079</v>
      </c>
      <c r="Y84" t="s">
        <v>36</v>
      </c>
      <c r="Z84">
        <f t="shared" si="29"/>
        <v>2080</v>
      </c>
      <c r="AA84" t="str">
        <f t="shared" si="30"/>
        <v>2079-2080</v>
      </c>
      <c r="AB84" t="str">
        <f t="shared" si="26"/>
        <v>2079</v>
      </c>
      <c r="AC84" t="str">
        <f t="shared" si="27"/>
        <v>2080</v>
      </c>
      <c r="AD84" s="20"/>
      <c r="AE84" s="20"/>
    </row>
    <row r="85" spans="4:31">
      <c r="D85" s="16">
        <f t="shared" si="24"/>
        <v>81</v>
      </c>
      <c r="E85" s="21">
        <f t="shared" si="25"/>
        <v>1000</v>
      </c>
      <c r="F85" s="21"/>
      <c r="G85" s="21">
        <v>1</v>
      </c>
      <c r="H85" s="59">
        <f t="shared" si="19"/>
        <v>0</v>
      </c>
      <c r="I85" s="59">
        <f t="shared" si="20"/>
        <v>345.37769236078179</v>
      </c>
      <c r="L85" s="6">
        <f t="shared" si="21"/>
        <v>0</v>
      </c>
      <c r="M85" s="7">
        <f t="shared" si="22"/>
        <v>39</v>
      </c>
      <c r="Q85">
        <f t="shared" si="23"/>
        <v>84</v>
      </c>
      <c r="X85">
        <f t="shared" si="28"/>
        <v>2080</v>
      </c>
      <c r="Y85" t="s">
        <v>36</v>
      </c>
      <c r="Z85">
        <f t="shared" si="29"/>
        <v>2081</v>
      </c>
      <c r="AA85" t="str">
        <f t="shared" si="30"/>
        <v>2080-2081</v>
      </c>
      <c r="AB85" t="str">
        <f t="shared" si="26"/>
        <v>2080</v>
      </c>
      <c r="AC85" t="str">
        <f t="shared" si="27"/>
        <v>2081</v>
      </c>
      <c r="AD85" s="20"/>
      <c r="AE85" s="20"/>
    </row>
    <row r="86" spans="4:31">
      <c r="D86" s="16">
        <f t="shared" si="24"/>
        <v>82</v>
      </c>
      <c r="E86" s="21">
        <f t="shared" si="25"/>
        <v>1000</v>
      </c>
      <c r="F86" s="21"/>
      <c r="G86" s="21">
        <v>1</v>
      </c>
      <c r="H86" s="59">
        <f t="shared" si="19"/>
        <v>0</v>
      </c>
      <c r="I86" s="59">
        <f t="shared" si="20"/>
        <v>335.43611466003745</v>
      </c>
      <c r="L86" s="6">
        <f t="shared" si="21"/>
        <v>0</v>
      </c>
      <c r="M86" s="7">
        <f t="shared" si="22"/>
        <v>38</v>
      </c>
      <c r="Q86">
        <f t="shared" si="23"/>
        <v>85</v>
      </c>
      <c r="X86">
        <f t="shared" si="28"/>
        <v>2081</v>
      </c>
      <c r="Y86" t="s">
        <v>36</v>
      </c>
      <c r="Z86">
        <f t="shared" si="29"/>
        <v>2082</v>
      </c>
      <c r="AA86" t="str">
        <f t="shared" si="30"/>
        <v>2081-2082</v>
      </c>
      <c r="AB86" t="str">
        <f t="shared" si="26"/>
        <v>2081</v>
      </c>
      <c r="AC86" t="str">
        <f t="shared" si="27"/>
        <v>2082</v>
      </c>
      <c r="AD86" s="20"/>
      <c r="AE86" s="20"/>
    </row>
    <row r="87" spans="4:31">
      <c r="D87" s="16">
        <f t="shared" si="24"/>
        <v>83</v>
      </c>
      <c r="E87" s="21">
        <f t="shared" si="25"/>
        <v>1000</v>
      </c>
      <c r="F87" s="21"/>
      <c r="G87" s="21">
        <v>1</v>
      </c>
      <c r="H87" s="59">
        <f t="shared" si="19"/>
        <v>0</v>
      </c>
      <c r="I87" s="59">
        <f t="shared" si="20"/>
        <v>325.56799957707108</v>
      </c>
      <c r="L87" s="6">
        <f t="shared" si="21"/>
        <v>0</v>
      </c>
      <c r="M87" s="7">
        <f t="shared" si="22"/>
        <v>37</v>
      </c>
      <c r="Q87">
        <f t="shared" si="23"/>
        <v>86</v>
      </c>
      <c r="X87">
        <f t="shared" si="28"/>
        <v>2082</v>
      </c>
      <c r="Y87" t="s">
        <v>36</v>
      </c>
      <c r="Z87">
        <f t="shared" si="29"/>
        <v>2083</v>
      </c>
      <c r="AA87" t="str">
        <f t="shared" si="30"/>
        <v>2082-2083</v>
      </c>
      <c r="AB87" t="str">
        <f t="shared" si="26"/>
        <v>2082</v>
      </c>
      <c r="AC87" t="str">
        <f t="shared" si="27"/>
        <v>2083</v>
      </c>
      <c r="AD87" s="20"/>
      <c r="AE87" s="20"/>
    </row>
    <row r="88" spans="4:31">
      <c r="D88" s="16">
        <f t="shared" si="24"/>
        <v>84</v>
      </c>
      <c r="E88" s="21">
        <f t="shared" si="25"/>
        <v>1000</v>
      </c>
      <c r="F88" s="21"/>
      <c r="G88" s="21">
        <v>1</v>
      </c>
      <c r="H88" s="59">
        <f t="shared" si="19"/>
        <v>0</v>
      </c>
      <c r="I88" s="59">
        <f t="shared" si="20"/>
        <v>315.77280426482344</v>
      </c>
      <c r="L88" s="6">
        <f t="shared" si="21"/>
        <v>0</v>
      </c>
      <c r="M88" s="7">
        <f t="shared" si="22"/>
        <v>36</v>
      </c>
      <c r="Q88">
        <f t="shared" si="23"/>
        <v>87</v>
      </c>
      <c r="X88">
        <f t="shared" si="28"/>
        <v>2083</v>
      </c>
      <c r="Y88" t="s">
        <v>36</v>
      </c>
      <c r="Z88">
        <f t="shared" si="29"/>
        <v>2084</v>
      </c>
      <c r="AA88" t="str">
        <f t="shared" si="30"/>
        <v>2083-2084</v>
      </c>
      <c r="AB88" t="str">
        <f t="shared" si="26"/>
        <v>2083</v>
      </c>
      <c r="AC88" t="str">
        <f t="shared" si="27"/>
        <v>2084</v>
      </c>
      <c r="AD88" s="20"/>
      <c r="AE88" s="20"/>
    </row>
    <row r="89" spans="4:31">
      <c r="D89" s="16">
        <f t="shared" si="24"/>
        <v>85</v>
      </c>
      <c r="E89" s="21">
        <f t="shared" si="25"/>
        <v>1000</v>
      </c>
      <c r="F89" s="21"/>
      <c r="G89" s="21">
        <v>1</v>
      </c>
      <c r="H89" s="59">
        <f t="shared" si="19"/>
        <v>0</v>
      </c>
      <c r="I89" s="59">
        <f t="shared" si="20"/>
        <v>306.04998988756734</v>
      </c>
      <c r="L89" s="6">
        <f t="shared" si="21"/>
        <v>0</v>
      </c>
      <c r="M89" s="7">
        <f t="shared" si="22"/>
        <v>35</v>
      </c>
      <c r="Q89">
        <f t="shared" si="23"/>
        <v>88</v>
      </c>
      <c r="X89">
        <f t="shared" si="28"/>
        <v>2084</v>
      </c>
      <c r="Y89" t="s">
        <v>36</v>
      </c>
      <c r="Z89">
        <f t="shared" si="29"/>
        <v>2085</v>
      </c>
      <c r="AA89" t="str">
        <f t="shared" si="30"/>
        <v>2084-2085</v>
      </c>
      <c r="AB89" t="str">
        <f t="shared" si="26"/>
        <v>2084</v>
      </c>
      <c r="AC89" t="str">
        <f t="shared" si="27"/>
        <v>2085</v>
      </c>
      <c r="AD89" s="20"/>
      <c r="AE89" s="20"/>
    </row>
    <row r="90" spans="4:31">
      <c r="D90" s="16">
        <f t="shared" si="24"/>
        <v>86</v>
      </c>
      <c r="E90" s="21">
        <f t="shared" si="25"/>
        <v>1000</v>
      </c>
      <c r="F90" s="21"/>
      <c r="G90" s="21">
        <v>1</v>
      </c>
      <c r="H90" s="59">
        <f t="shared" si="19"/>
        <v>0</v>
      </c>
      <c r="I90" s="59">
        <f t="shared" si="20"/>
        <v>296.39902159126746</v>
      </c>
      <c r="L90" s="6">
        <f t="shared" si="21"/>
        <v>0</v>
      </c>
      <c r="M90" s="7">
        <f t="shared" si="22"/>
        <v>34</v>
      </c>
      <c r="Q90">
        <f t="shared" si="23"/>
        <v>89</v>
      </c>
      <c r="X90">
        <f t="shared" si="28"/>
        <v>2085</v>
      </c>
      <c r="Y90" t="s">
        <v>36</v>
      </c>
      <c r="Z90">
        <f t="shared" si="29"/>
        <v>2086</v>
      </c>
      <c r="AA90" t="str">
        <f t="shared" si="30"/>
        <v>2085-2086</v>
      </c>
      <c r="AB90" t="str">
        <f t="shared" si="26"/>
        <v>2085</v>
      </c>
      <c r="AC90" t="str">
        <f t="shared" si="27"/>
        <v>2086</v>
      </c>
      <c r="AD90" s="20"/>
      <c r="AE90" s="20"/>
    </row>
    <row r="91" spans="4:31">
      <c r="D91" s="16">
        <f t="shared" si="24"/>
        <v>87</v>
      </c>
      <c r="E91" s="21">
        <f t="shared" si="25"/>
        <v>1000</v>
      </c>
      <c r="F91" s="21"/>
      <c r="G91" s="21">
        <v>1</v>
      </c>
      <c r="H91" s="59">
        <f t="shared" si="19"/>
        <v>0</v>
      </c>
      <c r="I91" s="59">
        <f t="shared" si="20"/>
        <v>286.819368474155</v>
      </c>
      <c r="L91" s="6">
        <f t="shared" si="21"/>
        <v>0</v>
      </c>
      <c r="M91" s="7">
        <f t="shared" si="22"/>
        <v>33</v>
      </c>
      <c r="Q91">
        <f t="shared" si="23"/>
        <v>90</v>
      </c>
      <c r="X91">
        <f t="shared" si="28"/>
        <v>2086</v>
      </c>
      <c r="Y91" t="s">
        <v>36</v>
      </c>
      <c r="Z91">
        <f t="shared" si="29"/>
        <v>2087</v>
      </c>
      <c r="AA91" t="str">
        <f t="shared" si="30"/>
        <v>2086-2087</v>
      </c>
      <c r="AB91" t="str">
        <f t="shared" si="26"/>
        <v>2086</v>
      </c>
      <c r="AC91" t="str">
        <f t="shared" si="27"/>
        <v>2087</v>
      </c>
      <c r="AD91" s="20"/>
      <c r="AE91" s="20"/>
    </row>
    <row r="92" spans="4:31">
      <c r="D92" s="16">
        <f t="shared" si="24"/>
        <v>88</v>
      </c>
      <c r="E92" s="21">
        <f t="shared" si="25"/>
        <v>1000</v>
      </c>
      <c r="F92" s="21"/>
      <c r="G92" s="21">
        <v>1</v>
      </c>
      <c r="H92" s="59">
        <f t="shared" si="19"/>
        <v>0</v>
      </c>
      <c r="I92" s="59">
        <f t="shared" si="20"/>
        <v>277.31050355752291</v>
      </c>
      <c r="L92" s="6">
        <f t="shared" si="21"/>
        <v>0</v>
      </c>
      <c r="M92" s="7">
        <f t="shared" si="22"/>
        <v>32</v>
      </c>
      <c r="Q92">
        <f t="shared" si="23"/>
        <v>91</v>
      </c>
      <c r="X92">
        <f t="shared" si="28"/>
        <v>2087</v>
      </c>
      <c r="Y92" t="s">
        <v>36</v>
      </c>
      <c r="Z92">
        <f t="shared" si="29"/>
        <v>2088</v>
      </c>
      <c r="AA92" t="str">
        <f t="shared" si="30"/>
        <v>2087-2088</v>
      </c>
      <c r="AB92" t="str">
        <f t="shared" si="26"/>
        <v>2087</v>
      </c>
      <c r="AC92" t="str">
        <f t="shared" si="27"/>
        <v>2088</v>
      </c>
      <c r="AD92" s="20"/>
      <c r="AE92" s="20"/>
    </row>
    <row r="93" spans="4:31">
      <c r="D93" s="16">
        <f t="shared" si="24"/>
        <v>89</v>
      </c>
      <c r="E93" s="21">
        <f t="shared" si="25"/>
        <v>1000</v>
      </c>
      <c r="F93" s="21"/>
      <c r="G93" s="21">
        <v>1</v>
      </c>
      <c r="H93" s="59">
        <f t="shared" si="19"/>
        <v>0</v>
      </c>
      <c r="I93" s="59">
        <f t="shared" si="20"/>
        <v>267.87190375674095</v>
      </c>
      <c r="L93" s="6">
        <f t="shared" si="21"/>
        <v>0</v>
      </c>
      <c r="M93" s="7">
        <f t="shared" si="22"/>
        <v>31</v>
      </c>
      <c r="Q93">
        <f t="shared" si="23"/>
        <v>92</v>
      </c>
      <c r="X93">
        <f t="shared" si="28"/>
        <v>2088</v>
      </c>
      <c r="Y93" t="s">
        <v>36</v>
      </c>
      <c r="Z93">
        <f t="shared" si="29"/>
        <v>2089</v>
      </c>
      <c r="AA93" t="str">
        <f t="shared" si="30"/>
        <v>2088-2089</v>
      </c>
      <c r="AB93" t="str">
        <f t="shared" si="26"/>
        <v>2088</v>
      </c>
      <c r="AC93" t="str">
        <f t="shared" si="27"/>
        <v>2089</v>
      </c>
      <c r="AD93" s="20"/>
      <c r="AE93" s="20"/>
    </row>
    <row r="94" spans="4:31">
      <c r="D94" s="16">
        <f t="shared" si="24"/>
        <v>90</v>
      </c>
      <c r="E94" s="21">
        <f t="shared" si="25"/>
        <v>1000</v>
      </c>
      <c r="F94" s="21"/>
      <c r="G94" s="21">
        <v>1</v>
      </c>
      <c r="H94" s="59">
        <f t="shared" si="19"/>
        <v>0</v>
      </c>
      <c r="I94" s="59">
        <f t="shared" si="20"/>
        <v>258.50304985247431</v>
      </c>
      <c r="L94" s="6">
        <f t="shared" si="21"/>
        <v>0</v>
      </c>
      <c r="M94" s="7">
        <f t="shared" si="22"/>
        <v>30</v>
      </c>
      <c r="Q94">
        <f t="shared" si="23"/>
        <v>93</v>
      </c>
      <c r="X94">
        <f t="shared" si="28"/>
        <v>2089</v>
      </c>
      <c r="Y94" t="s">
        <v>36</v>
      </c>
      <c r="Z94">
        <f t="shared" si="29"/>
        <v>2090</v>
      </c>
      <c r="AA94" t="str">
        <f t="shared" si="30"/>
        <v>2089-2090</v>
      </c>
      <c r="AB94" t="str">
        <f t="shared" si="26"/>
        <v>2089</v>
      </c>
      <c r="AC94" t="str">
        <f t="shared" si="27"/>
        <v>2090</v>
      </c>
      <c r="AD94" s="20"/>
      <c r="AE94" s="20"/>
    </row>
    <row r="95" spans="4:31">
      <c r="D95" s="16">
        <f t="shared" si="24"/>
        <v>91</v>
      </c>
      <c r="E95" s="21">
        <f t="shared" si="25"/>
        <v>1000</v>
      </c>
      <c r="F95" s="21"/>
      <c r="G95" s="21">
        <v>1</v>
      </c>
      <c r="H95" s="59">
        <f t="shared" si="19"/>
        <v>0</v>
      </c>
      <c r="I95" s="59">
        <f t="shared" si="20"/>
        <v>249.20342646212521</v>
      </c>
      <c r="L95" s="6">
        <f t="shared" si="21"/>
        <v>0</v>
      </c>
      <c r="M95" s="7">
        <f t="shared" si="22"/>
        <v>29</v>
      </c>
      <c r="Q95">
        <f t="shared" si="23"/>
        <v>94</v>
      </c>
      <c r="X95">
        <f t="shared" si="28"/>
        <v>2090</v>
      </c>
      <c r="Y95" t="s">
        <v>36</v>
      </c>
      <c r="Z95">
        <f t="shared" si="29"/>
        <v>2091</v>
      </c>
      <c r="AA95" t="str">
        <f t="shared" si="30"/>
        <v>2090-2091</v>
      </c>
      <c r="AB95" t="str">
        <f t="shared" si="26"/>
        <v>2090</v>
      </c>
      <c r="AC95" t="str">
        <f t="shared" si="27"/>
        <v>2091</v>
      </c>
      <c r="AD95" s="20"/>
      <c r="AE95" s="20"/>
    </row>
    <row r="96" spans="4:31">
      <c r="D96" s="16">
        <f t="shared" si="24"/>
        <v>92</v>
      </c>
      <c r="E96" s="21">
        <f t="shared" si="25"/>
        <v>1000</v>
      </c>
      <c r="F96" s="21"/>
      <c r="G96" s="21">
        <v>1</v>
      </c>
      <c r="H96" s="59">
        <f t="shared" si="19"/>
        <v>0</v>
      </c>
      <c r="I96" s="59">
        <f t="shared" si="20"/>
        <v>239.97252201148285</v>
      </c>
      <c r="L96" s="6">
        <f t="shared" si="21"/>
        <v>0</v>
      </c>
      <c r="M96" s="7">
        <f t="shared" si="22"/>
        <v>28</v>
      </c>
      <c r="Q96">
        <f t="shared" si="23"/>
        <v>95</v>
      </c>
      <c r="X96">
        <f t="shared" si="28"/>
        <v>2091</v>
      </c>
      <c r="Y96" t="s">
        <v>36</v>
      </c>
      <c r="Z96">
        <f t="shared" si="29"/>
        <v>2092</v>
      </c>
      <c r="AA96" t="str">
        <f t="shared" si="30"/>
        <v>2091-2092</v>
      </c>
      <c r="AB96" t="str">
        <f t="shared" si="26"/>
        <v>2091</v>
      </c>
      <c r="AC96" t="str">
        <f t="shared" si="27"/>
        <v>2092</v>
      </c>
      <c r="AD96" s="20"/>
      <c r="AE96" s="20"/>
    </row>
    <row r="97" spans="4:31">
      <c r="D97" s="16">
        <f t="shared" si="24"/>
        <v>93</v>
      </c>
      <c r="E97" s="21">
        <f t="shared" si="25"/>
        <v>1000</v>
      </c>
      <c r="F97" s="21"/>
      <c r="G97" s="21">
        <v>1</v>
      </c>
      <c r="H97" s="59">
        <f t="shared" si="19"/>
        <v>0</v>
      </c>
      <c r="I97" s="59">
        <f t="shared" si="20"/>
        <v>230.80982870657635</v>
      </c>
      <c r="L97" s="6">
        <f t="shared" si="21"/>
        <v>0</v>
      </c>
      <c r="M97" s="7">
        <f t="shared" si="22"/>
        <v>27</v>
      </c>
      <c r="Q97">
        <f t="shared" si="23"/>
        <v>96</v>
      </c>
      <c r="X97">
        <f t="shared" si="28"/>
        <v>2092</v>
      </c>
      <c r="Y97" t="s">
        <v>36</v>
      </c>
      <c r="Z97">
        <f t="shared" si="29"/>
        <v>2093</v>
      </c>
      <c r="AA97" t="str">
        <f t="shared" si="30"/>
        <v>2092-2093</v>
      </c>
      <c r="AB97" t="str">
        <f t="shared" si="26"/>
        <v>2092</v>
      </c>
      <c r="AC97" t="str">
        <f t="shared" si="27"/>
        <v>2093</v>
      </c>
      <c r="AD97" s="20"/>
      <c r="AE97" s="20"/>
    </row>
    <row r="98" spans="4:31">
      <c r="D98" s="16">
        <f t="shared" si="24"/>
        <v>94</v>
      </c>
      <c r="E98" s="21">
        <f t="shared" si="25"/>
        <v>1000</v>
      </c>
      <c r="F98" s="21"/>
      <c r="G98" s="21">
        <v>1</v>
      </c>
      <c r="H98" s="59">
        <f t="shared" si="19"/>
        <v>0</v>
      </c>
      <c r="I98" s="59">
        <f t="shared" si="20"/>
        <v>221.71484250574599</v>
      </c>
      <c r="L98" s="6">
        <f t="shared" si="21"/>
        <v>0</v>
      </c>
      <c r="M98" s="7">
        <f t="shared" si="22"/>
        <v>26</v>
      </c>
      <c r="Q98">
        <f t="shared" si="23"/>
        <v>97</v>
      </c>
      <c r="X98">
        <f t="shared" si="28"/>
        <v>2093</v>
      </c>
      <c r="Y98" t="s">
        <v>36</v>
      </c>
      <c r="Z98">
        <f t="shared" si="29"/>
        <v>2094</v>
      </c>
      <c r="AA98" t="str">
        <f t="shared" si="30"/>
        <v>2093-2094</v>
      </c>
      <c r="AB98" t="str">
        <f t="shared" si="26"/>
        <v>2093</v>
      </c>
      <c r="AC98" t="str">
        <f t="shared" si="27"/>
        <v>2094</v>
      </c>
      <c r="AD98" s="20"/>
      <c r="AE98" s="20"/>
    </row>
    <row r="99" spans="4:31">
      <c r="D99" s="16">
        <f t="shared" si="24"/>
        <v>95</v>
      </c>
      <c r="E99" s="21">
        <f t="shared" si="25"/>
        <v>1000</v>
      </c>
      <c r="F99" s="21"/>
      <c r="G99" s="21">
        <v>1</v>
      </c>
      <c r="H99" s="59">
        <f t="shared" si="19"/>
        <v>0</v>
      </c>
      <c r="I99" s="59">
        <f t="shared" si="20"/>
        <v>212.68706309191475</v>
      </c>
      <c r="L99" s="6">
        <f t="shared" si="21"/>
        <v>0</v>
      </c>
      <c r="M99" s="7">
        <f t="shared" si="22"/>
        <v>25</v>
      </c>
      <c r="Q99">
        <f t="shared" si="23"/>
        <v>98</v>
      </c>
      <c r="X99">
        <f t="shared" si="28"/>
        <v>2094</v>
      </c>
      <c r="Y99" t="s">
        <v>36</v>
      </c>
      <c r="Z99">
        <f t="shared" si="29"/>
        <v>2095</v>
      </c>
      <c r="AA99" t="str">
        <f t="shared" si="30"/>
        <v>2094-2095</v>
      </c>
      <c r="AB99" t="str">
        <f t="shared" si="26"/>
        <v>2094</v>
      </c>
      <c r="AC99" t="str">
        <f t="shared" si="27"/>
        <v>2095</v>
      </c>
      <c r="AD99" s="20"/>
      <c r="AE99" s="20"/>
    </row>
    <row r="100" spans="4:31">
      <c r="D100" s="16">
        <f t="shared" si="24"/>
        <v>96</v>
      </c>
      <c r="E100" s="21">
        <f t="shared" si="25"/>
        <v>1000</v>
      </c>
      <c r="F100" s="21"/>
      <c r="G100" s="21">
        <v>1</v>
      </c>
      <c r="H100" s="59">
        <f t="shared" si="19"/>
        <v>0</v>
      </c>
      <c r="I100" s="59">
        <f t="shared" si="20"/>
        <v>203.72599384506248</v>
      </c>
      <c r="L100" s="6">
        <f t="shared" si="21"/>
        <v>0</v>
      </c>
      <c r="M100" s="7">
        <f t="shared" si="22"/>
        <v>24</v>
      </c>
      <c r="Q100">
        <f t="shared" si="23"/>
        <v>99</v>
      </c>
      <c r="X100">
        <f t="shared" si="28"/>
        <v>2095</v>
      </c>
      <c r="Y100" t="s">
        <v>36</v>
      </c>
      <c r="Z100">
        <f t="shared" si="29"/>
        <v>2096</v>
      </c>
      <c r="AA100" t="str">
        <f t="shared" si="30"/>
        <v>2095-2096</v>
      </c>
      <c r="AB100" t="str">
        <f t="shared" si="26"/>
        <v>2095</v>
      </c>
      <c r="AC100" t="str">
        <f t="shared" si="27"/>
        <v>2096</v>
      </c>
      <c r="AD100" s="20"/>
      <c r="AE100" s="20"/>
    </row>
    <row r="101" spans="4:31">
      <c r="D101" s="16">
        <f t="shared" si="24"/>
        <v>97</v>
      </c>
      <c r="E101" s="21">
        <f t="shared" si="25"/>
        <v>1000</v>
      </c>
      <c r="F101" s="21"/>
      <c r="G101" s="21">
        <v>1</v>
      </c>
      <c r="H101" s="59">
        <f t="shared" ref="H101:H124" si="31">IF(D101="","",IF(G101=1,-F101+F101*(1+raterd/factor1)^(factor1*(rdura-D100)/12),-F101+F101*(1+raterd/factor1)^(factor1*(rdura-D100-1)/12)))</f>
        <v>0</v>
      </c>
      <c r="I101" s="59">
        <f t="shared" ref="I101:I124" si="32">IF(D101="","",-rdamt+rdamt*(1+raterd/factor1)^(factor1*(rdura-D100)/12))</f>
        <v>194.83114181491078</v>
      </c>
      <c r="L101" s="6">
        <f t="shared" ref="L101:L132" si="33">SUMIF(M101:M101,"&lt;" &amp; rdura,F101:F101)</f>
        <v>0</v>
      </c>
      <c r="M101" s="7">
        <f t="shared" ref="M101:M124" si="34">rdura-D101</f>
        <v>23</v>
      </c>
      <c r="Q101">
        <f t="shared" si="23"/>
        <v>100</v>
      </c>
      <c r="X101">
        <f t="shared" si="28"/>
        <v>2096</v>
      </c>
      <c r="Y101" t="s">
        <v>36</v>
      </c>
      <c r="Z101">
        <f t="shared" si="29"/>
        <v>2097</v>
      </c>
      <c r="AA101" t="str">
        <f t="shared" si="30"/>
        <v>2096-2097</v>
      </c>
      <c r="AB101" t="str">
        <f t="shared" si="26"/>
        <v>2096</v>
      </c>
      <c r="AC101" t="str">
        <f t="shared" si="27"/>
        <v>2097</v>
      </c>
      <c r="AD101" s="20"/>
      <c r="AE101" s="20"/>
    </row>
    <row r="102" spans="4:31">
      <c r="D102" s="16">
        <f t="shared" ref="D102:D124" si="35">IF(D101&lt;rdura,D101+1,"")</f>
        <v>98</v>
      </c>
      <c r="E102" s="21">
        <f t="shared" ref="E102:E124" si="36">IF(D102="","",E101)</f>
        <v>1000</v>
      </c>
      <c r="F102" s="21"/>
      <c r="G102" s="21">
        <v>1</v>
      </c>
      <c r="H102" s="59">
        <f t="shared" si="31"/>
        <v>0</v>
      </c>
      <c r="I102" s="59">
        <f t="shared" si="32"/>
        <v>186.00201769380419</v>
      </c>
      <c r="L102" s="6">
        <f t="shared" si="33"/>
        <v>0</v>
      </c>
      <c r="M102" s="7">
        <f t="shared" si="34"/>
        <v>22</v>
      </c>
      <c r="Q102">
        <f t="shared" si="23"/>
        <v>101</v>
      </c>
      <c r="X102">
        <f t="shared" si="28"/>
        <v>2097</v>
      </c>
      <c r="Y102" t="s">
        <v>36</v>
      </c>
      <c r="Z102">
        <f t="shared" si="29"/>
        <v>2098</v>
      </c>
      <c r="AA102" t="str">
        <f t="shared" si="30"/>
        <v>2097-2098</v>
      </c>
      <c r="AB102" t="str">
        <f t="shared" si="26"/>
        <v>2097</v>
      </c>
      <c r="AC102" t="str">
        <f t="shared" si="27"/>
        <v>2098</v>
      </c>
      <c r="AD102" s="20"/>
      <c r="AE102" s="20"/>
    </row>
    <row r="103" spans="4:31">
      <c r="D103" s="16">
        <f t="shared" si="35"/>
        <v>99</v>
      </c>
      <c r="E103" s="21">
        <f t="shared" si="36"/>
        <v>1000</v>
      </c>
      <c r="F103" s="21"/>
      <c r="G103" s="21">
        <v>1</v>
      </c>
      <c r="H103" s="59">
        <f t="shared" si="31"/>
        <v>0</v>
      </c>
      <c r="I103" s="59">
        <f t="shared" si="32"/>
        <v>177.23813578979207</v>
      </c>
      <c r="L103" s="6">
        <f t="shared" si="33"/>
        <v>0</v>
      </c>
      <c r="M103" s="7">
        <f t="shared" si="34"/>
        <v>21</v>
      </c>
      <c r="Q103">
        <f t="shared" si="23"/>
        <v>102</v>
      </c>
      <c r="X103">
        <f t="shared" si="28"/>
        <v>2098</v>
      </c>
      <c r="Y103" t="s">
        <v>36</v>
      </c>
      <c r="Z103">
        <f t="shared" si="29"/>
        <v>2099</v>
      </c>
      <c r="AA103" t="str">
        <f t="shared" si="30"/>
        <v>2098-2099</v>
      </c>
      <c r="AB103" t="str">
        <f t="shared" si="26"/>
        <v>2098</v>
      </c>
      <c r="AC103" t="str">
        <f t="shared" si="27"/>
        <v>2099</v>
      </c>
      <c r="AD103" s="20"/>
      <c r="AE103" s="20"/>
    </row>
    <row r="104" spans="4:31">
      <c r="D104" s="16">
        <f t="shared" si="35"/>
        <v>100</v>
      </c>
      <c r="E104" s="21">
        <f t="shared" si="36"/>
        <v>1000</v>
      </c>
      <c r="F104" s="21"/>
      <c r="G104" s="21">
        <v>1</v>
      </c>
      <c r="H104" s="59">
        <f t="shared" si="31"/>
        <v>0</v>
      </c>
      <c r="I104" s="59">
        <f t="shared" si="32"/>
        <v>168.53901399991287</v>
      </c>
      <c r="L104" s="6">
        <f t="shared" si="33"/>
        <v>0</v>
      </c>
      <c r="M104" s="7">
        <f t="shared" si="34"/>
        <v>20</v>
      </c>
      <c r="Q104">
        <f t="shared" si="23"/>
        <v>103</v>
      </c>
      <c r="X104">
        <f t="shared" si="28"/>
        <v>2099</v>
      </c>
      <c r="Y104" t="s">
        <v>36</v>
      </c>
      <c r="Z104">
        <f t="shared" si="29"/>
        <v>2100</v>
      </c>
      <c r="AA104" t="str">
        <f t="shared" si="30"/>
        <v>2099-2100</v>
      </c>
      <c r="AB104" t="str">
        <f t="shared" si="26"/>
        <v>2099</v>
      </c>
      <c r="AC104" t="str">
        <f t="shared" si="27"/>
        <v>2100</v>
      </c>
      <c r="AD104" s="20"/>
      <c r="AE104" s="20"/>
    </row>
    <row r="105" spans="4:31">
      <c r="D105" s="16">
        <f t="shared" si="35"/>
        <v>101</v>
      </c>
      <c r="E105" s="21">
        <f t="shared" si="36"/>
        <v>1000</v>
      </c>
      <c r="F105" s="21"/>
      <c r="G105" s="21">
        <v>1</v>
      </c>
      <c r="H105" s="59">
        <f t="shared" si="31"/>
        <v>0</v>
      </c>
      <c r="I105" s="59">
        <f t="shared" si="32"/>
        <v>159.90417378367147</v>
      </c>
      <c r="L105" s="6">
        <f t="shared" si="33"/>
        <v>0</v>
      </c>
      <c r="M105" s="7">
        <f t="shared" si="34"/>
        <v>19</v>
      </c>
      <c r="Q105">
        <f t="shared" si="23"/>
        <v>104</v>
      </c>
      <c r="X105">
        <f t="shared" si="28"/>
        <v>2100</v>
      </c>
      <c r="Y105" t="s">
        <v>36</v>
      </c>
      <c r="Z105">
        <f t="shared" si="29"/>
        <v>2101</v>
      </c>
      <c r="AA105" t="str">
        <f t="shared" si="30"/>
        <v>2100-2101</v>
      </c>
      <c r="AB105" t="str">
        <f t="shared" si="26"/>
        <v>2100</v>
      </c>
      <c r="AC105" t="str">
        <f t="shared" si="27"/>
        <v>2101</v>
      </c>
      <c r="AD105" s="20"/>
      <c r="AE105" s="20"/>
    </row>
    <row r="106" spans="4:31">
      <c r="D106" s="16">
        <f t="shared" si="35"/>
        <v>102</v>
      </c>
      <c r="E106" s="21">
        <f t="shared" si="36"/>
        <v>1000</v>
      </c>
      <c r="F106" s="21"/>
      <c r="G106" s="21">
        <v>1</v>
      </c>
      <c r="H106" s="59">
        <f t="shared" si="31"/>
        <v>0</v>
      </c>
      <c r="I106" s="59">
        <f t="shared" si="32"/>
        <v>151.33314013671611</v>
      </c>
      <c r="L106" s="6">
        <f t="shared" si="33"/>
        <v>0</v>
      </c>
      <c r="M106" s="7">
        <f t="shared" si="34"/>
        <v>18</v>
      </c>
      <c r="Q106">
        <f t="shared" si="23"/>
        <v>105</v>
      </c>
      <c r="X106">
        <f t="shared" si="28"/>
        <v>2101</v>
      </c>
      <c r="Y106" t="s">
        <v>36</v>
      </c>
      <c r="Z106">
        <f t="shared" si="29"/>
        <v>2102</v>
      </c>
      <c r="AA106" t="str">
        <f t="shared" si="30"/>
        <v>2101-2102</v>
      </c>
      <c r="AB106" t="str">
        <f t="shared" si="26"/>
        <v>2101</v>
      </c>
      <c r="AC106" t="str">
        <f t="shared" si="27"/>
        <v>2102</v>
      </c>
      <c r="AD106" s="20"/>
      <c r="AE106" s="20"/>
    </row>
    <row r="107" spans="4:31">
      <c r="D107" s="16">
        <f t="shared" si="35"/>
        <v>103</v>
      </c>
      <c r="E107" s="21">
        <f t="shared" si="36"/>
        <v>1000</v>
      </c>
      <c r="F107" s="21"/>
      <c r="G107" s="21">
        <v>1</v>
      </c>
      <c r="H107" s="59">
        <f t="shared" si="31"/>
        <v>0</v>
      </c>
      <c r="I107" s="59">
        <f t="shared" si="32"/>
        <v>142.82544156470703</v>
      </c>
      <c r="L107" s="6">
        <f t="shared" si="33"/>
        <v>0</v>
      </c>
      <c r="M107" s="7">
        <f t="shared" si="34"/>
        <v>17</v>
      </c>
      <c r="Q107">
        <f t="shared" si="23"/>
        <v>106</v>
      </c>
      <c r="X107">
        <f t="shared" si="28"/>
        <v>2102</v>
      </c>
      <c r="Y107" t="s">
        <v>36</v>
      </c>
      <c r="Z107">
        <f t="shared" si="29"/>
        <v>2103</v>
      </c>
      <c r="AA107" t="str">
        <f t="shared" si="30"/>
        <v>2102-2103</v>
      </c>
      <c r="AB107" t="str">
        <f t="shared" si="26"/>
        <v>2102</v>
      </c>
      <c r="AC107" t="str">
        <f t="shared" si="27"/>
        <v>2103</v>
      </c>
      <c r="AD107" s="20"/>
      <c r="AE107" s="20"/>
    </row>
    <row r="108" spans="4:31">
      <c r="D108" s="16">
        <f t="shared" si="35"/>
        <v>104</v>
      </c>
      <c r="E108" s="21">
        <f t="shared" si="36"/>
        <v>1000</v>
      </c>
      <c r="F108" s="21"/>
      <c r="G108" s="21">
        <v>1</v>
      </c>
      <c r="H108" s="59">
        <f t="shared" si="31"/>
        <v>0</v>
      </c>
      <c r="I108" s="59">
        <f t="shared" si="32"/>
        <v>134.38061005738064</v>
      </c>
      <c r="L108" s="6">
        <f t="shared" si="33"/>
        <v>0</v>
      </c>
      <c r="M108" s="7">
        <f t="shared" si="34"/>
        <v>16</v>
      </c>
      <c r="Q108">
        <f t="shared" si="23"/>
        <v>107</v>
      </c>
      <c r="X108">
        <f t="shared" si="28"/>
        <v>2103</v>
      </c>
      <c r="Y108" t="s">
        <v>36</v>
      </c>
      <c r="Z108">
        <f t="shared" si="29"/>
        <v>2104</v>
      </c>
      <c r="AA108" t="str">
        <f t="shared" si="30"/>
        <v>2103-2104</v>
      </c>
      <c r="AB108" t="str">
        <f t="shared" si="26"/>
        <v>2103</v>
      </c>
      <c r="AC108" t="str">
        <f t="shared" si="27"/>
        <v>2104</v>
      </c>
      <c r="AD108" s="20"/>
      <c r="AE108" s="20"/>
    </row>
    <row r="109" spans="4:31">
      <c r="D109" s="16">
        <f t="shared" si="35"/>
        <v>105</v>
      </c>
      <c r="E109" s="21">
        <f t="shared" si="36"/>
        <v>1000</v>
      </c>
      <c r="F109" s="21"/>
      <c r="G109" s="21">
        <v>1</v>
      </c>
      <c r="H109" s="59">
        <f t="shared" si="31"/>
        <v>0</v>
      </c>
      <c r="I109" s="59">
        <f t="shared" si="32"/>
        <v>125.99818106280304</v>
      </c>
      <c r="L109" s="6">
        <f t="shared" si="33"/>
        <v>0</v>
      </c>
      <c r="M109" s="7">
        <f t="shared" si="34"/>
        <v>15</v>
      </c>
      <c r="Q109">
        <f t="shared" si="23"/>
        <v>108</v>
      </c>
      <c r="X109">
        <f t="shared" si="28"/>
        <v>2104</v>
      </c>
      <c r="Y109" t="s">
        <v>36</v>
      </c>
      <c r="Z109">
        <f t="shared" si="29"/>
        <v>2105</v>
      </c>
      <c r="AA109" t="str">
        <f t="shared" si="30"/>
        <v>2104-2105</v>
      </c>
      <c r="AB109" t="str">
        <f t="shared" si="26"/>
        <v>2104</v>
      </c>
      <c r="AC109" t="str">
        <f t="shared" si="27"/>
        <v>2105</v>
      </c>
      <c r="AD109" s="20"/>
      <c r="AE109" s="20"/>
    </row>
    <row r="110" spans="4:31">
      <c r="D110" s="16">
        <f t="shared" si="35"/>
        <v>106</v>
      </c>
      <c r="E110" s="21">
        <f t="shared" si="36"/>
        <v>1000</v>
      </c>
      <c r="F110" s="21"/>
      <c r="G110" s="21">
        <v>1</v>
      </c>
      <c r="H110" s="59">
        <f t="shared" si="31"/>
        <v>0</v>
      </c>
      <c r="I110" s="59">
        <f t="shared" si="32"/>
        <v>117.67769346181626</v>
      </c>
      <c r="L110" s="6">
        <f t="shared" si="33"/>
        <v>0</v>
      </c>
      <c r="M110" s="7">
        <f t="shared" si="34"/>
        <v>14</v>
      </c>
      <c r="Q110">
        <f t="shared" si="23"/>
        <v>109</v>
      </c>
      <c r="X110">
        <f t="shared" si="28"/>
        <v>2105</v>
      </c>
      <c r="Y110" t="s">
        <v>36</v>
      </c>
      <c r="Z110">
        <f t="shared" si="29"/>
        <v>2106</v>
      </c>
      <c r="AA110" t="str">
        <f t="shared" si="30"/>
        <v>2105-2106</v>
      </c>
      <c r="AB110" t="str">
        <f t="shared" si="26"/>
        <v>2105</v>
      </c>
      <c r="AC110" t="str">
        <f t="shared" si="27"/>
        <v>2106</v>
      </c>
      <c r="AD110" s="20"/>
      <c r="AE110" s="20"/>
    </row>
    <row r="111" spans="4:31">
      <c r="D111" s="16">
        <f t="shared" si="35"/>
        <v>107</v>
      </c>
      <c r="E111" s="21">
        <f t="shared" si="36"/>
        <v>1000</v>
      </c>
      <c r="F111" s="21"/>
      <c r="G111" s="21">
        <v>1</v>
      </c>
      <c r="H111" s="59">
        <f t="shared" si="31"/>
        <v>0</v>
      </c>
      <c r="I111" s="59">
        <f t="shared" si="32"/>
        <v>109.41868954267056</v>
      </c>
      <c r="L111" s="6">
        <f t="shared" si="33"/>
        <v>0</v>
      </c>
      <c r="M111" s="7">
        <f t="shared" si="34"/>
        <v>13</v>
      </c>
      <c r="Q111">
        <f t="shared" si="23"/>
        <v>110</v>
      </c>
      <c r="X111">
        <f t="shared" si="28"/>
        <v>2106</v>
      </c>
      <c r="Y111" t="s">
        <v>36</v>
      </c>
      <c r="Z111">
        <f t="shared" si="29"/>
        <v>2107</v>
      </c>
      <c r="AA111" t="str">
        <f t="shared" si="30"/>
        <v>2106-2107</v>
      </c>
      <c r="AB111" t="str">
        <f t="shared" si="26"/>
        <v>2106</v>
      </c>
      <c r="AC111" t="str">
        <f t="shared" si="27"/>
        <v>2107</v>
      </c>
      <c r="AD111" s="20"/>
      <c r="AE111" s="20"/>
    </row>
    <row r="112" spans="4:31">
      <c r="D112" s="16">
        <f t="shared" si="35"/>
        <v>108</v>
      </c>
      <c r="E112" s="21">
        <f t="shared" si="36"/>
        <v>1000</v>
      </c>
      <c r="F112" s="21"/>
      <c r="G112" s="21">
        <v>1</v>
      </c>
      <c r="H112" s="59">
        <f t="shared" si="31"/>
        <v>0</v>
      </c>
      <c r="I112" s="59">
        <f t="shared" si="32"/>
        <v>101.2207149758467</v>
      </c>
      <c r="L112" s="6">
        <f t="shared" si="33"/>
        <v>0</v>
      </c>
      <c r="M112" s="7">
        <f t="shared" si="34"/>
        <v>12</v>
      </c>
      <c r="Q112">
        <f t="shared" si="23"/>
        <v>111</v>
      </c>
      <c r="X112">
        <f t="shared" si="28"/>
        <v>2107</v>
      </c>
      <c r="Y112" t="s">
        <v>36</v>
      </c>
      <c r="Z112">
        <f t="shared" si="29"/>
        <v>2108</v>
      </c>
      <c r="AA112" t="str">
        <f t="shared" si="30"/>
        <v>2107-2108</v>
      </c>
      <c r="AB112" t="str">
        <f t="shared" si="26"/>
        <v>2107</v>
      </c>
      <c r="AC112" t="str">
        <f t="shared" si="27"/>
        <v>2108</v>
      </c>
      <c r="AD112" s="20"/>
      <c r="AE112" s="20"/>
    </row>
    <row r="113" spans="4:31">
      <c r="D113" s="16">
        <f t="shared" si="35"/>
        <v>109</v>
      </c>
      <c r="E113" s="21">
        <f t="shared" si="36"/>
        <v>1000</v>
      </c>
      <c r="F113" s="21"/>
      <c r="G113" s="21">
        <v>1</v>
      </c>
      <c r="H113" s="59">
        <f t="shared" si="31"/>
        <v>0</v>
      </c>
      <c r="I113" s="59">
        <f t="shared" si="32"/>
        <v>93.083318789062332</v>
      </c>
      <c r="L113" s="6">
        <f t="shared" si="33"/>
        <v>0</v>
      </c>
      <c r="M113" s="7">
        <f t="shared" si="34"/>
        <v>11</v>
      </c>
      <c r="Q113">
        <f t="shared" si="23"/>
        <v>112</v>
      </c>
      <c r="X113">
        <f t="shared" si="28"/>
        <v>2108</v>
      </c>
      <c r="Y113" t="s">
        <v>36</v>
      </c>
      <c r="Z113">
        <f t="shared" si="29"/>
        <v>2109</v>
      </c>
      <c r="AA113" t="str">
        <f t="shared" si="30"/>
        <v>2108-2109</v>
      </c>
      <c r="AB113" t="str">
        <f t="shared" si="26"/>
        <v>2108</v>
      </c>
      <c r="AC113" t="str">
        <f t="shared" si="27"/>
        <v>2109</v>
      </c>
      <c r="AD113" s="20"/>
      <c r="AE113" s="20"/>
    </row>
    <row r="114" spans="4:31">
      <c r="D114" s="16">
        <f t="shared" si="35"/>
        <v>110</v>
      </c>
      <c r="E114" s="21">
        <f t="shared" si="36"/>
        <v>1000</v>
      </c>
      <c r="F114" s="21"/>
      <c r="G114" s="21">
        <v>1</v>
      </c>
      <c r="H114" s="59">
        <f t="shared" si="31"/>
        <v>0</v>
      </c>
      <c r="I114" s="59">
        <f t="shared" si="32"/>
        <v>85.006053342465066</v>
      </c>
      <c r="L114" s="6">
        <f t="shared" si="33"/>
        <v>0</v>
      </c>
      <c r="M114" s="7">
        <f t="shared" si="34"/>
        <v>10</v>
      </c>
      <c r="Q114">
        <f t="shared" si="23"/>
        <v>113</v>
      </c>
      <c r="X114">
        <f t="shared" si="28"/>
        <v>2109</v>
      </c>
      <c r="Y114" t="s">
        <v>36</v>
      </c>
      <c r="Z114">
        <f t="shared" si="29"/>
        <v>2110</v>
      </c>
      <c r="AA114" t="str">
        <f t="shared" si="30"/>
        <v>2109-2110</v>
      </c>
      <c r="AB114" t="str">
        <f t="shared" si="26"/>
        <v>2109</v>
      </c>
      <c r="AC114" t="str">
        <f t="shared" si="27"/>
        <v>2110</v>
      </c>
      <c r="AD114" s="20"/>
      <c r="AE114" s="20"/>
    </row>
    <row r="115" spans="4:31">
      <c r="D115" s="16">
        <f t="shared" si="35"/>
        <v>111</v>
      </c>
      <c r="E115" s="21">
        <f t="shared" si="36"/>
        <v>1000</v>
      </c>
      <c r="F115" s="21"/>
      <c r="G115" s="21">
        <v>1</v>
      </c>
      <c r="H115" s="59">
        <f t="shared" si="31"/>
        <v>0</v>
      </c>
      <c r="I115" s="59">
        <f t="shared" si="32"/>
        <v>76.988474304006331</v>
      </c>
      <c r="L115" s="6">
        <f t="shared" si="33"/>
        <v>0</v>
      </c>
      <c r="M115" s="7">
        <f t="shared" si="34"/>
        <v>9</v>
      </c>
      <c r="Q115">
        <f t="shared" si="23"/>
        <v>114</v>
      </c>
      <c r="X115">
        <f t="shared" si="28"/>
        <v>2110</v>
      </c>
      <c r="Y115" t="s">
        <v>36</v>
      </c>
      <c r="Z115">
        <f t="shared" si="29"/>
        <v>2111</v>
      </c>
      <c r="AA115" t="str">
        <f t="shared" si="30"/>
        <v>2110-2111</v>
      </c>
      <c r="AB115" t="str">
        <f t="shared" si="26"/>
        <v>2110</v>
      </c>
      <c r="AC115" t="str">
        <f t="shared" si="27"/>
        <v>2111</v>
      </c>
      <c r="AD115" s="20"/>
      <c r="AE115" s="20"/>
    </row>
    <row r="116" spans="4:31">
      <c r="D116" s="16">
        <f t="shared" si="35"/>
        <v>112</v>
      </c>
      <c r="E116" s="21">
        <f t="shared" si="36"/>
        <v>1000</v>
      </c>
      <c r="F116" s="21"/>
      <c r="G116" s="21">
        <v>1</v>
      </c>
      <c r="H116" s="59">
        <f t="shared" si="31"/>
        <v>0</v>
      </c>
      <c r="I116" s="59">
        <f t="shared" si="32"/>
        <v>69.030140624999831</v>
      </c>
      <c r="L116" s="6">
        <f t="shared" si="33"/>
        <v>0</v>
      </c>
      <c r="M116" s="7">
        <f t="shared" si="34"/>
        <v>8</v>
      </c>
      <c r="Q116">
        <f t="shared" si="23"/>
        <v>115</v>
      </c>
      <c r="X116">
        <f t="shared" si="28"/>
        <v>2111</v>
      </c>
      <c r="Y116" t="s">
        <v>36</v>
      </c>
      <c r="Z116">
        <f t="shared" si="29"/>
        <v>2112</v>
      </c>
      <c r="AA116" t="str">
        <f t="shared" si="30"/>
        <v>2111-2112</v>
      </c>
      <c r="AB116" t="str">
        <f t="shared" si="26"/>
        <v>2111</v>
      </c>
      <c r="AC116" t="str">
        <f t="shared" si="27"/>
        <v>2112</v>
      </c>
      <c r="AD116" s="20"/>
      <c r="AE116" s="20"/>
    </row>
    <row r="117" spans="4:31">
      <c r="D117" s="16">
        <f t="shared" si="35"/>
        <v>113</v>
      </c>
      <c r="E117" s="21">
        <f t="shared" si="36"/>
        <v>1000</v>
      </c>
      <c r="F117" s="21"/>
      <c r="G117" s="21">
        <v>1</v>
      </c>
      <c r="H117" s="59">
        <f t="shared" si="31"/>
        <v>0</v>
      </c>
      <c r="I117" s="59">
        <f t="shared" si="32"/>
        <v>61.130614515858269</v>
      </c>
      <c r="L117" s="6">
        <f t="shared" si="33"/>
        <v>0</v>
      </c>
      <c r="M117" s="7">
        <f t="shared" si="34"/>
        <v>7</v>
      </c>
      <c r="Q117">
        <f t="shared" si="23"/>
        <v>116</v>
      </c>
      <c r="X117">
        <f t="shared" si="28"/>
        <v>2112</v>
      </c>
      <c r="Y117" t="s">
        <v>36</v>
      </c>
      <c r="Z117">
        <f t="shared" si="29"/>
        <v>2113</v>
      </c>
      <c r="AA117" t="str">
        <f t="shared" si="30"/>
        <v>2112-2113</v>
      </c>
      <c r="AB117" t="str">
        <f t="shared" si="26"/>
        <v>2112</v>
      </c>
      <c r="AC117" t="str">
        <f t="shared" si="27"/>
        <v>2113</v>
      </c>
      <c r="AD117" s="20"/>
      <c r="AE117" s="20"/>
    </row>
    <row r="118" spans="4:31">
      <c r="D118" s="16">
        <f t="shared" si="35"/>
        <v>114</v>
      </c>
      <c r="E118" s="21">
        <f t="shared" si="36"/>
        <v>1000</v>
      </c>
      <c r="F118" s="21"/>
      <c r="G118" s="21">
        <v>1</v>
      </c>
      <c r="H118" s="59">
        <f t="shared" si="31"/>
        <v>0</v>
      </c>
      <c r="I118" s="59">
        <f t="shared" si="32"/>
        <v>53.2894614220113</v>
      </c>
      <c r="L118" s="6">
        <f t="shared" si="33"/>
        <v>0</v>
      </c>
      <c r="M118" s="7">
        <f t="shared" si="34"/>
        <v>6</v>
      </c>
      <c r="Q118">
        <f t="shared" si="23"/>
        <v>117</v>
      </c>
      <c r="X118">
        <f t="shared" si="28"/>
        <v>2113</v>
      </c>
      <c r="Y118" t="s">
        <v>36</v>
      </c>
      <c r="Z118">
        <f t="shared" si="29"/>
        <v>2114</v>
      </c>
      <c r="AA118" t="str">
        <f t="shared" si="30"/>
        <v>2113-2114</v>
      </c>
      <c r="AB118" t="str">
        <f t="shared" si="26"/>
        <v>2113</v>
      </c>
      <c r="AC118" t="str">
        <f t="shared" si="27"/>
        <v>2114</v>
      </c>
      <c r="AD118" s="20"/>
      <c r="AE118" s="20"/>
    </row>
    <row r="119" spans="4:31">
      <c r="D119" s="16">
        <f t="shared" si="35"/>
        <v>115</v>
      </c>
      <c r="E119" s="21">
        <f t="shared" si="36"/>
        <v>1000</v>
      </c>
      <c r="F119" s="21"/>
      <c r="G119" s="21">
        <v>1</v>
      </c>
      <c r="H119" s="59">
        <f t="shared" si="31"/>
        <v>0</v>
      </c>
      <c r="I119" s="59">
        <f t="shared" si="32"/>
        <v>45.506249999999909</v>
      </c>
      <c r="L119" s="6">
        <f t="shared" si="33"/>
        <v>0</v>
      </c>
      <c r="M119" s="7">
        <f t="shared" si="34"/>
        <v>5</v>
      </c>
      <c r="Q119">
        <f t="shared" si="23"/>
        <v>118</v>
      </c>
      <c r="X119">
        <f t="shared" si="28"/>
        <v>2114</v>
      </c>
      <c r="Y119" t="s">
        <v>36</v>
      </c>
      <c r="Z119">
        <f t="shared" si="29"/>
        <v>2115</v>
      </c>
      <c r="AA119" t="str">
        <f t="shared" si="30"/>
        <v>2114-2115</v>
      </c>
      <c r="AB119" t="str">
        <f t="shared" si="26"/>
        <v>2114</v>
      </c>
      <c r="AC119" t="str">
        <f t="shared" si="27"/>
        <v>2115</v>
      </c>
      <c r="AD119" s="20"/>
      <c r="AE119" s="20"/>
    </row>
    <row r="120" spans="4:31">
      <c r="D120" s="16">
        <f t="shared" si="35"/>
        <v>116</v>
      </c>
      <c r="E120" s="21">
        <f t="shared" si="36"/>
        <v>1000</v>
      </c>
      <c r="F120" s="21"/>
      <c r="G120" s="21">
        <v>1</v>
      </c>
      <c r="H120" s="59">
        <f t="shared" si="31"/>
        <v>0</v>
      </c>
      <c r="I120" s="59">
        <f t="shared" si="32"/>
        <v>37.780552093749066</v>
      </c>
      <c r="L120" s="6">
        <f t="shared" si="33"/>
        <v>0</v>
      </c>
      <c r="M120" s="7">
        <f t="shared" si="34"/>
        <v>4</v>
      </c>
      <c r="Q120">
        <f t="shared" si="23"/>
        <v>119</v>
      </c>
      <c r="X120">
        <f t="shared" si="28"/>
        <v>2115</v>
      </c>
      <c r="Y120" t="s">
        <v>36</v>
      </c>
      <c r="Z120">
        <f t="shared" si="29"/>
        <v>2116</v>
      </c>
      <c r="AA120" t="str">
        <f t="shared" si="30"/>
        <v>2115-2116</v>
      </c>
      <c r="AB120" t="str">
        <f t="shared" si="26"/>
        <v>2115</v>
      </c>
      <c r="AC120" t="str">
        <f t="shared" si="27"/>
        <v>2116</v>
      </c>
      <c r="AD120" s="20"/>
      <c r="AE120" s="20"/>
    </row>
    <row r="121" spans="4:31">
      <c r="D121" s="16">
        <f t="shared" si="35"/>
        <v>117</v>
      </c>
      <c r="E121" s="21">
        <f t="shared" si="36"/>
        <v>1000</v>
      </c>
      <c r="F121" s="21"/>
      <c r="G121" s="21">
        <v>1</v>
      </c>
      <c r="H121" s="59">
        <f t="shared" si="31"/>
        <v>0</v>
      </c>
      <c r="I121" s="59">
        <f t="shared" si="32"/>
        <v>30.111942711013398</v>
      </c>
      <c r="L121" s="6">
        <f t="shared" si="33"/>
        <v>0</v>
      </c>
      <c r="M121" s="7">
        <f t="shared" si="34"/>
        <v>3</v>
      </c>
      <c r="Q121">
        <f t="shared" si="23"/>
        <v>120</v>
      </c>
      <c r="X121">
        <f t="shared" si="28"/>
        <v>2116</v>
      </c>
      <c r="Y121" t="s">
        <v>36</v>
      </c>
      <c r="Z121">
        <f t="shared" si="29"/>
        <v>2117</v>
      </c>
      <c r="AA121" t="str">
        <f t="shared" si="30"/>
        <v>2116-2117</v>
      </c>
      <c r="AB121" t="str">
        <f t="shared" si="26"/>
        <v>2116</v>
      </c>
      <c r="AC121" t="str">
        <f t="shared" si="27"/>
        <v>2117</v>
      </c>
      <c r="AD121" s="20"/>
      <c r="AE121" s="20"/>
    </row>
    <row r="122" spans="4:31">
      <c r="D122" s="16">
        <f t="shared" si="35"/>
        <v>118</v>
      </c>
      <c r="E122" s="21">
        <f t="shared" si="36"/>
        <v>1000</v>
      </c>
      <c r="F122" s="21"/>
      <c r="G122" s="21">
        <v>1</v>
      </c>
      <c r="H122" s="59">
        <f t="shared" si="31"/>
        <v>0</v>
      </c>
      <c r="I122" s="59">
        <f t="shared" si="32"/>
        <v>22.5</v>
      </c>
      <c r="L122" s="6">
        <f t="shared" si="33"/>
        <v>0</v>
      </c>
      <c r="M122" s="7">
        <f t="shared" si="34"/>
        <v>2</v>
      </c>
      <c r="AD122" s="20"/>
      <c r="AE122" s="20"/>
    </row>
    <row r="123" spans="4:31">
      <c r="D123" s="16">
        <f t="shared" si="35"/>
        <v>119</v>
      </c>
      <c r="E123" s="21">
        <f t="shared" si="36"/>
        <v>1000</v>
      </c>
      <c r="F123" s="21"/>
      <c r="G123" s="21">
        <v>1</v>
      </c>
      <c r="H123" s="59">
        <f t="shared" si="31"/>
        <v>0</v>
      </c>
      <c r="I123" s="59">
        <f t="shared" si="32"/>
        <v>14.944305226160395</v>
      </c>
      <c r="L123" s="6">
        <f t="shared" si="33"/>
        <v>0</v>
      </c>
      <c r="M123" s="7">
        <f t="shared" si="34"/>
        <v>1</v>
      </c>
      <c r="AD123" s="20"/>
      <c r="AE123" s="20"/>
    </row>
    <row r="124" spans="4:31">
      <c r="D124" s="16">
        <f t="shared" si="35"/>
        <v>120</v>
      </c>
      <c r="E124" s="21">
        <f t="shared" si="36"/>
        <v>1000</v>
      </c>
      <c r="F124" s="21"/>
      <c r="G124" s="21">
        <v>1</v>
      </c>
      <c r="H124" s="59">
        <f t="shared" si="31"/>
        <v>0</v>
      </c>
      <c r="I124" s="59">
        <f t="shared" si="32"/>
        <v>7.444442749157588</v>
      </c>
      <c r="L124" s="6">
        <f t="shared" si="33"/>
        <v>0</v>
      </c>
      <c r="M124" s="7">
        <f t="shared" si="34"/>
        <v>0</v>
      </c>
      <c r="AD124" s="20"/>
      <c r="AE124" s="20"/>
    </row>
    <row r="125" spans="4:31">
      <c r="D125" s="1"/>
      <c r="E125" s="1"/>
      <c r="F125" s="1"/>
      <c r="G125" s="1"/>
      <c r="H125" s="1"/>
      <c r="I125" s="1"/>
    </row>
  </sheetData>
  <mergeCells count="5">
    <mergeCell ref="D1:I1"/>
    <mergeCell ref="A9:B9"/>
    <mergeCell ref="A16:B16"/>
    <mergeCell ref="A2:B2"/>
    <mergeCell ref="A3:B3"/>
  </mergeCells>
  <phoneticPr fontId="5" type="noConversion"/>
  <conditionalFormatting sqref="L4 K6:K27 J28:K54">
    <cfRule type="cellIs" dxfId="0" priority="2" operator="equal">
      <formula>ISERROR(K4)</formula>
    </cfRule>
  </conditionalFormatting>
  <dataValidations count="5">
    <dataValidation type="list" allowBlank="1" showInputMessage="1" showErrorMessage="1" sqref="B11:C11">
      <formula1>$S$2:$S$5</formula1>
    </dataValidation>
    <dataValidation type="list" allowBlank="1" showInputMessage="1" showErrorMessage="1" sqref="B8:C8">
      <formula1>$Q$2:$Q$121</formula1>
    </dataValidation>
    <dataValidation type="list" allowBlank="1" showInputMessage="1" showErrorMessage="1" sqref="C9 B10">
      <formula1>$R$7:$R$10</formula1>
    </dataValidation>
    <dataValidation type="list" allowBlank="1" showInputMessage="1" showErrorMessage="1" sqref="C10">
      <formula1>$U$5:$U$16</formula1>
    </dataValidation>
    <dataValidation type="list" allowBlank="1" showInputMessage="1" showErrorMessage="1" sqref="G5:G124">
      <formula1>$N$2:$N$3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RD calculator</vt:lpstr>
      <vt:lpstr>factor1</vt:lpstr>
      <vt:lpstr>factor2</vt:lpstr>
      <vt:lpstr>'RD calculator'!raterd</vt:lpstr>
      <vt:lpstr>'RD calculator'!rdamt</vt:lpstr>
      <vt:lpstr>'RD calculator'!rdura</vt:lpstr>
      <vt:lpstr>'RD calculator'!sumd</vt:lpstr>
      <vt:lpstr>'RD calculator'!taxrd</vt:lpstr>
      <vt:lpstr>term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2013-03-12T03:45:11Z</dcterms:created>
  <dcterms:modified xsi:type="dcterms:W3CDTF">2013-07-08T09:17:40Z</dcterms:modified>
</cp:coreProperties>
</file>