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80" yWindow="110" windowWidth="19420" windowHeight="7510"/>
  </bookViews>
  <sheets>
    <sheet name="Young earners" sheetId="2" r:id="rId1"/>
    <sheet name="Married with kids" sheetId="1" r:id="rId2"/>
  </sheets>
  <externalReferences>
    <externalReference r:id="rId3"/>
  </externalReferences>
  <definedNames>
    <definedName name="addexp">[1]Retirement!#REF!</definedName>
    <definedName name="age">[1]Retirement!$B$3</definedName>
    <definedName name="as">[1]Retirement!#REF!</definedName>
    <definedName name="corppass">[1]Retirement!#REF!</definedName>
    <definedName name="corptax">[1]Retirement!$J$15</definedName>
    <definedName name="corpus">[1]Retirement!#REF!</definedName>
    <definedName name="emi">[1]Retirement!$E$12</definedName>
    <definedName name="emiend">[1]Retirement!$H$12</definedName>
    <definedName name="emistart">[1]Retirement!$G$12</definedName>
    <definedName name="eryear1">[1]Retirement!$H$9</definedName>
    <definedName name="eryear2">[1]Retirement!$H$10</definedName>
    <definedName name="eyear1">[1]Retirement!$H$5</definedName>
    <definedName name="eyear2">[1]Retirement!$H$6</definedName>
    <definedName name="gcorpus">'[1]Financial Goals (non-recurring)'!$B$16</definedName>
    <definedName name="gd">[1]Retirement!$B$15</definedName>
    <definedName name="inc">[1]Retirement!$J$2</definedName>
    <definedName name="incg">'[1]Financial Goals (non-recurring)'!$B$14</definedName>
    <definedName name="incp">[1]Retirement!$J$5</definedName>
    <definedName name="incp1">[1]Retirement!$J$6</definedName>
    <definedName name="incpr">[1]Retirement!$J$9</definedName>
    <definedName name="incpr1">[1]Retirement!$J$10</definedName>
    <definedName name="inf">[1]Retirement!$B$10</definedName>
    <definedName name="infgr">'[1]Financial Goals (recurring)'!$B$9</definedName>
    <definedName name="k">[1]Retirement!$E$15</definedName>
    <definedName name="netcorpus">[1]Retirement!#REF!</definedName>
    <definedName name="passive">[1]Retirement!$E$5</definedName>
    <definedName name="passive2">[1]Retirement!$E$6</definedName>
    <definedName name="passiver">[1]Retirement!$E$9</definedName>
    <definedName name="passiver1">[1]Retirement!$E$10</definedName>
    <definedName name="pentax">[1]Retirement!#REF!</definedName>
    <definedName name="preinf">[1]Retirement!$B$9</definedName>
    <definedName name="preretint">[1]Retirement!$B$12</definedName>
    <definedName name="retroi">[1]Retirement!$B$11</definedName>
    <definedName name="rety">[1]Retirement!$B$4</definedName>
    <definedName name="rg1cs1">'[1]Detailed Cash Flow Chart'!$AV$5</definedName>
    <definedName name="rg1start">'[1]Detailed Cash Flow Chart'!$AV$3</definedName>
    <definedName name="rg2cs2">'[1]Detailed Cash Flow Chart'!$AV$8</definedName>
    <definedName name="rg2start">'[1]Detailed Cash Flow Chart'!$AV$6</definedName>
    <definedName name="salary">[1]Retirement!$E$2</definedName>
    <definedName name="sds">[1]Retirement!#REF!</definedName>
    <definedName name="sryear1">[1]Retirement!$G$9</definedName>
    <definedName name="sryear2">[1]Retirement!$G$10</definedName>
    <definedName name="syear1">[1]Retirement!$G$5</definedName>
    <definedName name="syear2">[1]Retirement!$G$6</definedName>
    <definedName name="tax">[1]Retirement!#REF!</definedName>
    <definedName name="typegr1">'[1]Financial Goals (recurring)'!$B$12</definedName>
    <definedName name="wy">[1]Retirement!$E$14</definedName>
    <definedName name="y">[1]Retirement!$B$2</definedName>
    <definedName name="yearsp">[1]Retirement!#REF!</definedName>
  </definedNames>
  <calcPr calcId="125725"/>
</workbook>
</file>

<file path=xl/calcChain.xml><?xml version="1.0" encoding="utf-8"?>
<calcChain xmlns="http://schemas.openxmlformats.org/spreadsheetml/2006/main">
  <c r="B36" i="1"/>
  <c r="B38"/>
  <c r="C11" i="2"/>
  <c r="B11" l="1"/>
  <c r="B13" l="1"/>
  <c r="B12"/>
  <c r="B14"/>
  <c r="B44" i="1" l="1"/>
  <c r="B43"/>
  <c r="B42"/>
  <c r="B41"/>
  <c r="B40"/>
  <c r="B39"/>
  <c r="B37"/>
  <c r="B47" l="1"/>
  <c r="D47" s="1"/>
  <c r="B46"/>
  <c r="D46" s="1"/>
  <c r="B48"/>
  <c r="D48" s="1"/>
  <c r="B45"/>
  <c r="D45" s="1"/>
</calcChain>
</file>

<file path=xl/sharedStrings.xml><?xml version="1.0" encoding="utf-8"?>
<sst xmlns="http://schemas.openxmlformats.org/spreadsheetml/2006/main" count="94" uniqueCount="72">
  <si>
    <t>Comprehensive Child Planner</t>
  </si>
  <si>
    <t>Fill only cells in green</t>
  </si>
  <si>
    <t>Monthly income your family will need to meet expenses in your absence</t>
  </si>
  <si>
    <t xml:space="preserve">How long would this income be needed </t>
  </si>
  <si>
    <t>If spouse is unemployed but can work choose a comfortable no of years. You could also decrease the monthly income needed a little</t>
  </si>
  <si>
    <t>If spouse is uneducated this will be for likely lifetime of spouse</t>
  </si>
  <si>
    <t>If spouse is employed and can manage independently its upto you</t>
  </si>
  <si>
    <t>Annual Inflation in monthly expenses</t>
  </si>
  <si>
    <t>monthly income will increase annually at this rate (inflation-indexed income)</t>
  </si>
  <si>
    <t>Return expected when part of the insurance sum is invested to meet expenses</t>
  </si>
  <si>
    <t>Current life insurance cover</t>
  </si>
  <si>
    <t>Assets your family can use to generate some income</t>
  </si>
  <si>
    <t>Don’t include anything you don’t want them sell</t>
  </si>
  <si>
    <t xml:space="preserve">Current liabilities (personal loan, credit card debt) </t>
  </si>
  <si>
    <t>If you have separate cover for home loan you don’t need to include that</t>
  </si>
  <si>
    <t>Provide for your childrens schooling</t>
  </si>
  <si>
    <t>Annual amount needed for your first childs school education</t>
  </si>
  <si>
    <t>inflation rate on this amount</t>
  </si>
  <si>
    <t>Years you will need this amount for (until child enters 12th grade)</t>
  </si>
  <si>
    <t>So child enters college 1 year later. Enter this carefully as it will influence the college fund goal</t>
  </si>
  <si>
    <t>Annual amount needed for your second childs school education</t>
  </si>
  <si>
    <t>Set zero if not relevant</t>
  </si>
  <si>
    <t>Return expected if part of the insurance sum is invested to meet school expenses</t>
  </si>
  <si>
    <t>Provide for your childrens college education</t>
  </si>
  <si>
    <t>Amount needed for first child's college expenses (current amt)</t>
  </si>
  <si>
    <t>Amount needed for second child's college expenses (current amt)</t>
  </si>
  <si>
    <t>inflation rate on this amount (use at least 10%)</t>
  </si>
  <si>
    <t>Return expected if part of the insurance sum is invested to meet college expenses</t>
  </si>
  <si>
    <t>Provide for your childrens marriage</t>
  </si>
  <si>
    <t>insurance will be calculated with and wihout incl. marriage expenses</t>
  </si>
  <si>
    <t>Amount needed for first child's marriage (current amt)</t>
  </si>
  <si>
    <t>No of years  to goal</t>
  </si>
  <si>
    <t>Amount needed for second child's marriage (current amt)</t>
  </si>
  <si>
    <t>Return expected if part of the insurance sum is invested to meet marriage expenses</t>
  </si>
  <si>
    <t>Insurance amount breakup (to be seen and understood by nominee and legal heirs)</t>
  </si>
  <si>
    <t xml:space="preserve">Action Plan </t>
  </si>
  <si>
    <t>Please create a WILL incorporating an action plan like this.</t>
  </si>
  <si>
    <r>
      <rPr>
        <b/>
        <sz val="11"/>
        <color indexed="8"/>
        <rFont val="Calibri"/>
        <family val="2"/>
      </rPr>
      <t>(A)</t>
    </r>
    <r>
      <rPr>
        <sz val="11"/>
        <color theme="1"/>
        <rFont val="Calibri"/>
        <family val="2"/>
        <scheme val="minor"/>
      </rPr>
      <t xml:space="preserve"> Sum required to generate an inflation indexed monthly income</t>
    </r>
  </si>
  <si>
    <t>to be invested to provided annual interest at beginning of each year</t>
  </si>
  <si>
    <r>
      <rPr>
        <b/>
        <sz val="11"/>
        <color indexed="8"/>
        <rFont val="Calibri"/>
        <family val="2"/>
      </rPr>
      <t xml:space="preserve">(B) </t>
    </r>
    <r>
      <rPr>
        <sz val="11"/>
        <color theme="1"/>
        <rFont val="Calibri"/>
        <family val="2"/>
        <scheme val="minor"/>
      </rPr>
      <t xml:space="preserve">Sum required to clear your liabilities </t>
    </r>
  </si>
  <si>
    <t>to be cleared immediately</t>
  </si>
  <si>
    <r>
      <rPr>
        <b/>
        <sz val="11"/>
        <color indexed="8"/>
        <rFont val="Calibri"/>
        <family val="2"/>
      </rPr>
      <t xml:space="preserve">(C) </t>
    </r>
    <r>
      <rPr>
        <sz val="11"/>
        <color theme="1"/>
        <rFont val="Calibri"/>
        <family val="2"/>
        <scheme val="minor"/>
      </rPr>
      <t>Sum required to meet inflation indexed school expenses for children</t>
    </r>
  </si>
  <si>
    <r>
      <rPr>
        <b/>
        <sz val="11"/>
        <color indexed="8"/>
        <rFont val="Calibri"/>
        <family val="2"/>
      </rPr>
      <t xml:space="preserve">(D) </t>
    </r>
    <r>
      <rPr>
        <sz val="11"/>
        <color theme="1"/>
        <rFont val="Calibri"/>
        <family val="2"/>
        <scheme val="minor"/>
      </rPr>
      <t>Sum to be invested for first childs college education</t>
    </r>
  </si>
  <si>
    <t>to be invested in a mix of equity and debt to get a corpus for college fees</t>
  </si>
  <si>
    <r>
      <rPr>
        <b/>
        <sz val="11"/>
        <color indexed="8"/>
        <rFont val="Calibri"/>
        <family val="2"/>
      </rPr>
      <t xml:space="preserve">(E) </t>
    </r>
    <r>
      <rPr>
        <sz val="11"/>
        <color theme="1"/>
        <rFont val="Calibri"/>
        <family val="2"/>
        <scheme val="minor"/>
      </rPr>
      <t>Sum to be invested for second childs college education</t>
    </r>
  </si>
  <si>
    <r>
      <rPr>
        <b/>
        <sz val="11"/>
        <color indexed="8"/>
        <rFont val="Calibri"/>
        <family val="2"/>
      </rPr>
      <t xml:space="preserve">(F) </t>
    </r>
    <r>
      <rPr>
        <sz val="11"/>
        <color theme="1"/>
        <rFont val="Calibri"/>
        <family val="2"/>
        <scheme val="minor"/>
      </rPr>
      <t>Sum to be invested for first childs marriage</t>
    </r>
  </si>
  <si>
    <t>to be invested in a mix of equity and debt to get a corpus for marriage</t>
  </si>
  <si>
    <r>
      <t>(G)</t>
    </r>
    <r>
      <rPr>
        <sz val="11"/>
        <color theme="1"/>
        <rFont val="Calibri"/>
        <family val="2"/>
        <scheme val="minor"/>
      </rPr>
      <t xml:space="preserve"> Sum to be invested for second child's marriage</t>
    </r>
  </si>
  <si>
    <r>
      <rPr>
        <b/>
        <sz val="11"/>
        <color indexed="8"/>
        <rFont val="Calibri"/>
        <family val="2"/>
      </rPr>
      <t xml:space="preserve">(H) </t>
    </r>
    <r>
      <rPr>
        <sz val="11"/>
        <color theme="1"/>
        <rFont val="Calibri"/>
        <family val="2"/>
        <scheme val="minor"/>
      </rPr>
      <t xml:space="preserve">Usable assets will be subtracted from sum of above two quantities </t>
    </r>
  </si>
  <si>
    <t>to be liquidated immediately</t>
  </si>
  <si>
    <r>
      <t xml:space="preserve">(I) </t>
    </r>
    <r>
      <rPr>
        <sz val="11"/>
        <color theme="1"/>
        <rFont val="Calibri"/>
        <family val="2"/>
        <scheme val="minor"/>
      </rPr>
      <t>Existing insurance amount</t>
    </r>
  </si>
  <si>
    <t>So net insurance required (A+B+C+D+E+F+G -H-I)</t>
  </si>
  <si>
    <t>or</t>
  </si>
  <si>
    <t>lakhs</t>
  </si>
  <si>
    <t>Choose a close round figure</t>
  </si>
  <si>
    <t>or net insurance excluding both childrens marriage expenses</t>
  </si>
  <si>
    <t>or net insurance excluding 1st childs marriage expenses</t>
  </si>
  <si>
    <t>or net insurance excluding 2nd childs marriage expenses</t>
  </si>
  <si>
    <t>Life insurance calculator. Best Suited for a young employee with  no children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</si>
  <si>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Sum required to generate an inflation indexed monthly income</t>
    </r>
  </si>
  <si>
    <r>
      <rPr>
        <b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Sum required to clear your liabilities </t>
    </r>
  </si>
  <si>
    <r>
      <rPr>
        <b/>
        <sz val="11"/>
        <color theme="1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 xml:space="preserve">Usable assets will be subtracted from sum of above two quantities </t>
    </r>
  </si>
  <si>
    <t>You need to review this insurance amount if   you have children</t>
  </si>
  <si>
    <t>Annual Inflation in monthly expenses. monthly income will increase annually at this rate (inflation-indexed income)</t>
  </si>
  <si>
    <t>Assets your family can use to generate some income. Don’t include anything you don’t want them sell</t>
  </si>
  <si>
    <t>Current liabilities (personal loan, credit card debt). If you have separate cover for home loan you don’t need to include that</t>
  </si>
  <si>
    <t>So net insurance required (A+B-C) in Lakhs</t>
  </si>
  <si>
    <t>If you are going surrender policies or make paid up don’t include them, do them  disclose to the insurer</t>
  </si>
  <si>
    <t>to be invested to provide annual interest at beginning of each year</t>
  </si>
  <si>
    <t>https://support.office.com/en-us/article/PV-function-23879d31-0e02-4321-be01-da16e8168cbd</t>
  </si>
  <si>
    <t>Link to PV formula</t>
  </si>
  <si>
    <t>PV formula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</si>
</sst>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,##0_ ;[Red]\-#,##0\ "/>
    <numFmt numFmtId="165" formatCode="&quot;Rs.&quot;\ #,##0.00;[Red]&quot;Rs.&quot;\ \-#,##0.00"/>
    <numFmt numFmtId="166" formatCode="0.0%"/>
    <numFmt numFmtId="167" formatCode="#,##0.000"/>
    <numFmt numFmtId="168" formatCode="_ * #,##0.000_ ;_ * \-#,##0.0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4" fillId="2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9" fontId="4" fillId="2" borderId="1" xfId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0" fontId="7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6" borderId="1" xfId="0" applyFill="1" applyBorder="1"/>
    <xf numFmtId="0" fontId="0" fillId="6" borderId="0" xfId="0" applyFill="1"/>
    <xf numFmtId="0" fontId="3" fillId="6" borderId="1" xfId="0" applyFont="1" applyFill="1" applyBorder="1"/>
    <xf numFmtId="0" fontId="0" fillId="6" borderId="0" xfId="0" applyFill="1" applyBorder="1"/>
    <xf numFmtId="0" fontId="0" fillId="0" borderId="0" xfId="0" applyBorder="1"/>
    <xf numFmtId="0" fontId="0" fillId="7" borderId="2" xfId="0" applyFill="1" applyBorder="1" applyAlignment="1">
      <alignment horizontal="left"/>
    </xf>
    <xf numFmtId="9" fontId="0" fillId="7" borderId="1" xfId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wrapText="1"/>
    </xf>
    <xf numFmtId="0" fontId="0" fillId="6" borderId="0" xfId="0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3" fillId="6" borderId="0" xfId="0" applyFont="1" applyFill="1" applyBorder="1"/>
    <xf numFmtId="0" fontId="6" fillId="6" borderId="0" xfId="0" applyNumberFormat="1" applyFont="1" applyFill="1" applyBorder="1" applyAlignment="1" applyProtection="1">
      <alignment horizontal="left"/>
    </xf>
    <xf numFmtId="0" fontId="6" fillId="6" borderId="0" xfId="0" applyNumberFormat="1" applyFont="1" applyFill="1" applyBorder="1" applyAlignment="1" applyProtection="1">
      <alignment horizontal="center"/>
    </xf>
    <xf numFmtId="0" fontId="7" fillId="6" borderId="0" xfId="0" applyNumberFormat="1" applyFont="1" applyFill="1" applyBorder="1" applyAlignment="1" applyProtection="1">
      <alignment horizontal="left"/>
    </xf>
    <xf numFmtId="0" fontId="7" fillId="6" borderId="0" xfId="0" applyNumberFormat="1" applyFont="1" applyFill="1" applyBorder="1" applyAlignment="1" applyProtection="1">
      <alignment horizontal="center"/>
    </xf>
    <xf numFmtId="3" fontId="7" fillId="6" borderId="0" xfId="0" applyNumberFormat="1" applyFont="1" applyFill="1" applyBorder="1" applyAlignment="1" applyProtection="1">
      <alignment horizontal="center"/>
    </xf>
    <xf numFmtId="166" fontId="7" fillId="6" borderId="0" xfId="0" applyNumberFormat="1" applyFont="1" applyFill="1" applyBorder="1" applyAlignment="1" applyProtection="1">
      <alignment horizontal="center"/>
    </xf>
    <xf numFmtId="10" fontId="7" fillId="6" borderId="0" xfId="0" applyNumberFormat="1" applyFont="1" applyFill="1" applyBorder="1" applyAlignment="1" applyProtection="1">
      <alignment horizontal="center"/>
    </xf>
    <xf numFmtId="0" fontId="3" fillId="6" borderId="0" xfId="0" applyFont="1" applyFill="1"/>
    <xf numFmtId="0" fontId="0" fillId="6" borderId="1" xfId="0" applyFont="1" applyFill="1" applyBorder="1"/>
    <xf numFmtId="0" fontId="3" fillId="6" borderId="1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0" fillId="6" borderId="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9" fontId="1" fillId="6" borderId="0" xfId="1" applyFont="1" applyFill="1" applyBorder="1"/>
    <xf numFmtId="2" fontId="0" fillId="8" borderId="0" xfId="0" applyNumberFormat="1" applyFill="1" applyBorder="1"/>
    <xf numFmtId="167" fontId="0" fillId="3" borderId="1" xfId="0" applyNumberFormat="1" applyFont="1" applyFill="1" applyBorder="1" applyAlignment="1">
      <alignment horizontal="center"/>
    </xf>
    <xf numFmtId="168" fontId="0" fillId="6" borderId="1" xfId="2" applyNumberFormat="1" applyFont="1" applyFill="1" applyBorder="1"/>
    <xf numFmtId="0" fontId="7" fillId="6" borderId="2" xfId="0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grated-Financial-planner-Jan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Life Insurance Calculator"/>
      <sheetName val="Retirement"/>
      <sheetName val="Financial Goals (recurring)"/>
      <sheetName val="Financial Goals (non-recurring)"/>
      <sheetName val="Report"/>
      <sheetName val="Analysis-1"/>
      <sheetName val="Analysis-2"/>
      <sheetName val="Cash flow summary"/>
      <sheetName val="Detailed Cash Flow Chart"/>
    </sheetNames>
    <sheetDataSet>
      <sheetData sheetId="0" refreshError="1"/>
      <sheetData sheetId="1" refreshError="1"/>
      <sheetData sheetId="2">
        <row r="2">
          <cell r="B2">
            <v>2016</v>
          </cell>
          <cell r="E2">
            <v>100000</v>
          </cell>
          <cell r="J2">
            <v>0.1</v>
          </cell>
        </row>
        <row r="3">
          <cell r="B3">
            <v>40</v>
          </cell>
        </row>
        <row r="4">
          <cell r="B4">
            <v>2039</v>
          </cell>
        </row>
        <row r="5">
          <cell r="G5">
            <v>2013</v>
          </cell>
          <cell r="H5">
            <v>2020</v>
          </cell>
          <cell r="J5">
            <v>0.12</v>
          </cell>
        </row>
        <row r="6">
          <cell r="G6">
            <v>2013</v>
          </cell>
          <cell r="H6">
            <v>2020</v>
          </cell>
          <cell r="J6">
            <v>0.05</v>
          </cell>
        </row>
        <row r="9">
          <cell r="B9">
            <v>0.09</v>
          </cell>
          <cell r="G9">
            <v>2021</v>
          </cell>
          <cell r="H9">
            <v>2066</v>
          </cell>
        </row>
        <row r="10">
          <cell r="B10">
            <v>0.09</v>
          </cell>
          <cell r="G10">
            <v>2021</v>
          </cell>
          <cell r="H10">
            <v>2066</v>
          </cell>
        </row>
        <row r="11">
          <cell r="B11">
            <v>7.0000000000000007E-2</v>
          </cell>
        </row>
        <row r="12">
          <cell r="B12">
            <v>0.09</v>
          </cell>
          <cell r="E12">
            <v>55000</v>
          </cell>
          <cell r="G12">
            <v>2013</v>
          </cell>
          <cell r="H12">
            <v>2030</v>
          </cell>
        </row>
        <row r="14">
          <cell r="E14">
            <v>22</v>
          </cell>
        </row>
        <row r="15">
          <cell r="B15">
            <v>0.1</v>
          </cell>
          <cell r="E15">
            <v>28</v>
          </cell>
          <cell r="J15">
            <v>102909920.17161508</v>
          </cell>
        </row>
      </sheetData>
      <sheetData sheetId="3">
        <row r="9">
          <cell r="B9">
            <v>0.1</v>
          </cell>
        </row>
        <row r="12">
          <cell r="B12">
            <v>1</v>
          </cell>
        </row>
      </sheetData>
      <sheetData sheetId="4">
        <row r="14">
          <cell r="B14">
            <v>0.1</v>
          </cell>
        </row>
        <row r="16">
          <cell r="B16">
            <v>7091933.3237653915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3">
          <cell r="AV3">
            <v>2017</v>
          </cell>
        </row>
        <row r="5">
          <cell r="AV5">
            <v>2046</v>
          </cell>
        </row>
        <row r="6">
          <cell r="AV6">
            <v>2019</v>
          </cell>
        </row>
        <row r="8">
          <cell r="AV8">
            <v>2044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tabSelected="1" zoomScale="160" zoomScaleNormal="160" workbookViewId="0">
      <selection activeCell="C9" sqref="C9"/>
    </sheetView>
  </sheetViews>
  <sheetFormatPr defaultRowHeight="14.5"/>
  <cols>
    <col min="1" max="1" width="68.08984375" customWidth="1"/>
    <col min="2" max="2" width="15.90625" bestFit="1" customWidth="1"/>
    <col min="3" max="3" width="10.6328125" bestFit="1" customWidth="1"/>
    <col min="4" max="4" width="11.08984375" bestFit="1" customWidth="1"/>
  </cols>
  <sheetData>
    <row r="1" spans="1:11">
      <c r="A1" s="25" t="s">
        <v>58</v>
      </c>
      <c r="B1" s="28"/>
      <c r="C1" s="28"/>
      <c r="D1" s="28"/>
      <c r="E1" s="28"/>
      <c r="F1" s="28"/>
      <c r="G1" s="28"/>
      <c r="H1" s="28"/>
      <c r="I1" s="28"/>
    </row>
    <row r="2" spans="1:11">
      <c r="A2" s="26" t="s">
        <v>1</v>
      </c>
      <c r="B2" s="28"/>
      <c r="C2" s="28"/>
      <c r="D2" s="28"/>
      <c r="E2" s="28"/>
      <c r="F2" s="28"/>
      <c r="G2" s="28"/>
      <c r="H2" s="28"/>
      <c r="I2" s="28"/>
    </row>
    <row r="3" spans="1:11">
      <c r="A3" s="27" t="s">
        <v>2</v>
      </c>
      <c r="B3" s="32">
        <v>15000</v>
      </c>
      <c r="C3" s="30"/>
      <c r="D3" s="30"/>
      <c r="E3" s="30"/>
      <c r="F3" s="30"/>
      <c r="G3" s="30"/>
      <c r="H3" s="30"/>
      <c r="I3" s="30"/>
    </row>
    <row r="4" spans="1:11">
      <c r="A4" s="27" t="s">
        <v>3</v>
      </c>
      <c r="B4" s="32">
        <v>25</v>
      </c>
      <c r="C4" s="30"/>
      <c r="D4" s="30"/>
      <c r="E4" s="30"/>
      <c r="F4" s="30"/>
      <c r="G4" s="30"/>
      <c r="H4" s="30"/>
      <c r="I4" s="30"/>
      <c r="J4" s="31"/>
    </row>
    <row r="5" spans="1:11" ht="29">
      <c r="A5" s="39" t="s">
        <v>63</v>
      </c>
      <c r="B5" s="33">
        <v>0.06</v>
      </c>
      <c r="C5" s="30"/>
      <c r="D5" s="30"/>
      <c r="E5" s="30"/>
      <c r="F5" s="30"/>
      <c r="G5" s="30"/>
      <c r="H5" s="30"/>
      <c r="I5" s="30"/>
      <c r="J5" s="28"/>
    </row>
    <row r="6" spans="1:11">
      <c r="A6" s="27" t="s">
        <v>9</v>
      </c>
      <c r="B6" s="33">
        <v>7.0000000000000007E-2</v>
      </c>
      <c r="C6" s="30"/>
      <c r="D6" s="30"/>
      <c r="E6" s="30"/>
      <c r="F6" s="30"/>
      <c r="G6" s="30"/>
      <c r="H6" s="30"/>
      <c r="I6" s="30"/>
      <c r="J6" s="28"/>
    </row>
    <row r="7" spans="1:11">
      <c r="A7" s="27" t="s">
        <v>10</v>
      </c>
      <c r="B7" s="34"/>
      <c r="C7" s="30"/>
      <c r="D7" s="30"/>
      <c r="E7" s="30"/>
      <c r="F7" s="30"/>
      <c r="G7" s="30"/>
      <c r="H7" s="30"/>
      <c r="I7" s="30"/>
      <c r="J7" s="28"/>
    </row>
    <row r="8" spans="1:11" ht="29">
      <c r="A8" s="39" t="s">
        <v>64</v>
      </c>
      <c r="B8" s="34">
        <v>1000000</v>
      </c>
      <c r="C8" s="30"/>
      <c r="D8" s="30"/>
      <c r="E8" s="30"/>
      <c r="F8" s="30"/>
      <c r="G8" s="30"/>
      <c r="H8" s="30"/>
      <c r="I8" s="30"/>
      <c r="J8" s="28"/>
    </row>
    <row r="9" spans="1:11" ht="29">
      <c r="A9" s="39" t="s">
        <v>65</v>
      </c>
      <c r="B9" s="34">
        <v>50000</v>
      </c>
      <c r="C9" s="30"/>
      <c r="E9" s="30"/>
      <c r="F9" s="30"/>
      <c r="G9" s="30"/>
      <c r="H9" s="30"/>
      <c r="I9" s="30"/>
      <c r="J9" s="28"/>
    </row>
    <row r="10" spans="1:11">
      <c r="A10" s="28"/>
      <c r="B10" s="35"/>
      <c r="C10" s="28" t="s">
        <v>71</v>
      </c>
      <c r="D10" s="30" t="s">
        <v>70</v>
      </c>
      <c r="E10" s="30"/>
      <c r="F10" s="30"/>
      <c r="G10" s="30"/>
      <c r="H10" s="30"/>
      <c r="I10" s="30"/>
      <c r="J10" s="28"/>
    </row>
    <row r="11" spans="1:11">
      <c r="A11" s="27" t="s">
        <v>59</v>
      </c>
      <c r="B11" s="36">
        <f>PV((1+B6)/(1+B5)-1,B4,-B3*12,,1)</f>
        <v>4029699.4982165629</v>
      </c>
      <c r="C11" s="59">
        <f>IF(B6=B5,B3*12*B4,B3*12*(1+((1+B6)/(1+B5)-1))*((1+((1+B6)/(1+B5)-1))^B4-1)/(((1+B6)/(1+B5)-1)*(1+((1+B6)/(1+B5)-1))^B4))</f>
        <v>4029699.4982165624</v>
      </c>
      <c r="D11" s="28" t="s">
        <v>69</v>
      </c>
      <c r="E11" s="28"/>
      <c r="F11" s="28"/>
      <c r="G11" s="28"/>
      <c r="H11" s="28"/>
      <c r="I11" s="28"/>
      <c r="J11" s="28"/>
    </row>
    <row r="12" spans="1:11">
      <c r="A12" s="27" t="s">
        <v>60</v>
      </c>
      <c r="B12" s="37">
        <f>B9</f>
        <v>50000</v>
      </c>
      <c r="C12" s="28"/>
      <c r="D12" s="28"/>
      <c r="E12" s="28"/>
      <c r="F12" s="28"/>
      <c r="G12" s="28"/>
      <c r="H12" s="28"/>
      <c r="I12" s="28"/>
      <c r="J12" s="28"/>
    </row>
    <row r="13" spans="1:11">
      <c r="A13" s="27" t="s">
        <v>61</v>
      </c>
      <c r="B13" s="37">
        <f>B8</f>
        <v>1000000</v>
      </c>
      <c r="C13" s="28"/>
      <c r="D13" s="28"/>
      <c r="E13" s="28"/>
      <c r="F13" s="28"/>
      <c r="G13" s="28"/>
      <c r="H13" s="28"/>
      <c r="I13" s="28"/>
      <c r="J13" s="28"/>
    </row>
    <row r="14" spans="1:11">
      <c r="A14" s="29" t="s">
        <v>66</v>
      </c>
      <c r="B14" s="38">
        <f>(B11+B12-B13-B7)/100000</f>
        <v>30.796994982165629</v>
      </c>
      <c r="C14" s="28"/>
      <c r="D14" s="28"/>
      <c r="E14" s="28"/>
    </row>
    <row r="15" spans="1:11">
      <c r="A15" s="27" t="s">
        <v>62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1">
      <c r="A30" s="28"/>
      <c r="B30" s="28"/>
      <c r="C30" s="28"/>
      <c r="D30" s="28"/>
      <c r="E30" s="28"/>
      <c r="F30" s="28"/>
      <c r="G30" s="28"/>
      <c r="H30" s="28"/>
      <c r="I30" s="28"/>
      <c r="J30" s="28"/>
    </row>
  </sheetData>
  <pageMargins left="0.7" right="0.7" top="0.75" bottom="0.75" header="0.3" footer="0.3"/>
  <pageSetup orientation="portrait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75"/>
  <sheetViews>
    <sheetView zoomScale="115" zoomScaleNormal="115" workbookViewId="0">
      <selection activeCell="B50" sqref="B50"/>
    </sheetView>
  </sheetViews>
  <sheetFormatPr defaultColWidth="8.81640625" defaultRowHeight="14.5"/>
  <cols>
    <col min="1" max="1" width="67.6328125" style="3" customWidth="1"/>
    <col min="2" max="2" width="14.453125" style="3" customWidth="1"/>
    <col min="3" max="3" width="13.6328125" style="3" customWidth="1"/>
    <col min="4" max="5" width="14" style="3" bestFit="1" customWidth="1"/>
    <col min="6" max="8" width="8.81640625" style="3"/>
    <col min="9" max="9" width="14" style="3" bestFit="1" customWidth="1"/>
    <col min="10" max="16384" width="8.81640625" style="3"/>
  </cols>
  <sheetData>
    <row r="1" spans="1:11">
      <c r="A1" s="1" t="s">
        <v>0</v>
      </c>
      <c r="B1" s="2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1" t="s">
        <v>1</v>
      </c>
      <c r="B2" s="2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" t="s">
        <v>2</v>
      </c>
      <c r="B3" s="5">
        <v>25000</v>
      </c>
      <c r="C3" s="55"/>
      <c r="D3" s="52"/>
      <c r="E3" s="52"/>
      <c r="F3" s="52"/>
      <c r="G3" s="52"/>
      <c r="H3" s="52"/>
      <c r="I3" s="52"/>
      <c r="J3" s="41"/>
      <c r="K3" s="41"/>
    </row>
    <row r="4" spans="1:11">
      <c r="A4" s="6" t="s">
        <v>3</v>
      </c>
      <c r="B4" s="5">
        <v>20</v>
      </c>
      <c r="C4" s="41"/>
      <c r="D4" s="56"/>
      <c r="E4" s="56"/>
      <c r="F4" s="52"/>
      <c r="G4" s="52"/>
      <c r="H4" s="52"/>
      <c r="I4" s="52"/>
      <c r="J4" s="41"/>
      <c r="K4" s="41"/>
    </row>
    <row r="5" spans="1:11">
      <c r="A5" s="6" t="s">
        <v>4</v>
      </c>
      <c r="B5" s="7"/>
      <c r="C5" s="55"/>
      <c r="D5" s="52"/>
      <c r="E5" s="52"/>
      <c r="F5" s="52"/>
      <c r="G5" s="52"/>
      <c r="H5" s="52"/>
      <c r="I5" s="52"/>
      <c r="J5" s="41"/>
      <c r="K5" s="41"/>
    </row>
    <row r="6" spans="1:11">
      <c r="A6" s="6" t="s">
        <v>5</v>
      </c>
      <c r="B6" s="7"/>
      <c r="C6" s="41"/>
      <c r="D6" s="57"/>
      <c r="E6" s="57"/>
      <c r="F6" s="52"/>
      <c r="G6" s="52"/>
      <c r="H6" s="52"/>
      <c r="I6" s="52"/>
      <c r="J6" s="41"/>
      <c r="K6" s="41"/>
    </row>
    <row r="7" spans="1:11">
      <c r="A7" s="6" t="s">
        <v>6</v>
      </c>
      <c r="B7" s="7"/>
      <c r="C7" s="55"/>
      <c r="D7" s="52"/>
      <c r="E7" s="52"/>
      <c r="F7" s="52"/>
      <c r="G7" s="52"/>
      <c r="H7" s="52"/>
      <c r="I7" s="52"/>
      <c r="J7" s="41"/>
      <c r="K7" s="41"/>
    </row>
    <row r="8" spans="1:11">
      <c r="A8" s="4" t="s">
        <v>7</v>
      </c>
      <c r="B8" s="8">
        <v>0.1</v>
      </c>
      <c r="C8" s="55" t="s">
        <v>8</v>
      </c>
      <c r="D8" s="52"/>
      <c r="E8" s="52"/>
      <c r="F8" s="52"/>
      <c r="G8" s="52"/>
      <c r="H8" s="52"/>
      <c r="I8" s="52"/>
      <c r="J8" s="41"/>
      <c r="K8" s="41"/>
    </row>
    <row r="9" spans="1:11">
      <c r="A9" s="4" t="s">
        <v>9</v>
      </c>
      <c r="B9" s="8">
        <v>0.09</v>
      </c>
      <c r="C9" s="55"/>
      <c r="D9" s="52"/>
      <c r="E9" s="52"/>
      <c r="F9" s="52"/>
      <c r="G9" s="52"/>
      <c r="H9" s="52"/>
      <c r="I9" s="52"/>
      <c r="J9" s="41"/>
      <c r="K9" s="41"/>
    </row>
    <row r="10" spans="1:11">
      <c r="A10" s="4" t="s">
        <v>10</v>
      </c>
      <c r="B10" s="5">
        <v>0</v>
      </c>
      <c r="C10" s="62" t="s">
        <v>67</v>
      </c>
      <c r="D10" s="52"/>
      <c r="E10" s="52"/>
      <c r="F10" s="52"/>
      <c r="G10" s="52"/>
      <c r="H10" s="52"/>
      <c r="I10" s="52"/>
      <c r="J10" s="41"/>
      <c r="K10" s="41"/>
    </row>
    <row r="11" spans="1:11">
      <c r="A11" s="4" t="s">
        <v>11</v>
      </c>
      <c r="B11" s="5">
        <v>0</v>
      </c>
      <c r="C11" s="55" t="s">
        <v>12</v>
      </c>
      <c r="D11" s="52"/>
      <c r="E11" s="52"/>
      <c r="F11" s="52"/>
      <c r="G11" s="52"/>
      <c r="H11" s="52"/>
      <c r="I11" s="52"/>
      <c r="J11" s="41"/>
      <c r="K11" s="41"/>
    </row>
    <row r="12" spans="1:11">
      <c r="A12" s="4" t="s">
        <v>13</v>
      </c>
      <c r="B12" s="5">
        <v>0</v>
      </c>
      <c r="C12" s="55" t="s">
        <v>14</v>
      </c>
      <c r="D12" s="52"/>
      <c r="E12" s="52"/>
      <c r="F12" s="52"/>
      <c r="G12" s="52"/>
      <c r="H12" s="52"/>
      <c r="I12" s="52"/>
      <c r="J12" s="41"/>
      <c r="K12" s="41"/>
    </row>
    <row r="13" spans="1:11">
      <c r="A13" s="1" t="s">
        <v>15</v>
      </c>
      <c r="B13" s="9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6" t="s">
        <v>16</v>
      </c>
      <c r="B14" s="5">
        <v>100000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6" t="s">
        <v>17</v>
      </c>
      <c r="B15" s="8">
        <v>0.09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6" t="s">
        <v>18</v>
      </c>
      <c r="B16" s="5">
        <v>12</v>
      </c>
      <c r="C16" s="28" t="s">
        <v>19</v>
      </c>
      <c r="D16" s="41"/>
      <c r="E16" s="41"/>
      <c r="F16" s="41"/>
      <c r="G16" s="41"/>
      <c r="H16" s="41"/>
      <c r="I16" s="41"/>
      <c r="J16" s="41"/>
      <c r="K16" s="41"/>
    </row>
    <row r="17" spans="1:17">
      <c r="A17" s="6"/>
      <c r="B17" s="9"/>
      <c r="C17" s="41"/>
      <c r="D17" s="41"/>
      <c r="E17" s="41"/>
      <c r="F17" s="41"/>
      <c r="G17" s="41"/>
      <c r="H17" s="41"/>
      <c r="I17" s="41"/>
      <c r="J17" s="41"/>
      <c r="K17" s="41"/>
    </row>
    <row r="18" spans="1:17">
      <c r="A18" s="6" t="s">
        <v>20</v>
      </c>
      <c r="B18" s="5">
        <v>100000</v>
      </c>
      <c r="C18" s="28" t="s">
        <v>21</v>
      </c>
      <c r="D18" s="41"/>
      <c r="E18" s="41"/>
      <c r="F18" s="41"/>
      <c r="G18" s="41"/>
      <c r="H18" s="41"/>
      <c r="I18" s="41"/>
      <c r="J18" s="41"/>
      <c r="K18" s="41"/>
    </row>
    <row r="19" spans="1:17">
      <c r="A19" s="6" t="s">
        <v>17</v>
      </c>
      <c r="B19" s="8">
        <v>0.09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1:17">
      <c r="A20" s="6" t="s">
        <v>18</v>
      </c>
      <c r="B20" s="5">
        <v>14</v>
      </c>
      <c r="C20" s="28" t="s">
        <v>19</v>
      </c>
      <c r="D20" s="41"/>
      <c r="E20" s="41"/>
      <c r="F20" s="41"/>
      <c r="G20" s="41"/>
      <c r="H20" s="41"/>
      <c r="I20" s="41"/>
      <c r="J20" s="41"/>
      <c r="K20" s="41"/>
    </row>
    <row r="21" spans="1:17">
      <c r="A21" s="6" t="s">
        <v>22</v>
      </c>
      <c r="B21" s="8">
        <v>0.09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1:17">
      <c r="A22" s="1" t="s">
        <v>23</v>
      </c>
      <c r="B22" s="9"/>
      <c r="C22" s="41"/>
      <c r="D22" s="41"/>
      <c r="E22" s="41"/>
      <c r="F22" s="41"/>
      <c r="G22" s="41"/>
      <c r="H22" s="41"/>
      <c r="I22" s="41"/>
      <c r="J22" s="41"/>
      <c r="K22" s="41"/>
    </row>
    <row r="23" spans="1:17">
      <c r="A23" s="10" t="s">
        <v>24</v>
      </c>
      <c r="B23" s="5">
        <v>2500000</v>
      </c>
      <c r="C23" s="28" t="s">
        <v>21</v>
      </c>
      <c r="D23" s="41"/>
      <c r="E23" s="41"/>
      <c r="F23" s="41"/>
      <c r="G23" s="41"/>
      <c r="H23" s="41"/>
      <c r="I23" s="41"/>
      <c r="J23" s="41"/>
      <c r="K23" s="41"/>
    </row>
    <row r="24" spans="1:17">
      <c r="A24" s="6" t="s">
        <v>25</v>
      </c>
      <c r="B24" s="5">
        <v>2500000</v>
      </c>
      <c r="C24" s="28" t="s">
        <v>21</v>
      </c>
      <c r="D24" s="41"/>
      <c r="E24" s="41"/>
      <c r="F24" s="41"/>
      <c r="G24" s="41"/>
      <c r="H24" s="41"/>
      <c r="I24" s="41"/>
      <c r="J24" s="41"/>
      <c r="K24" s="41"/>
    </row>
    <row r="25" spans="1:17">
      <c r="A25" s="52" t="s">
        <v>26</v>
      </c>
      <c r="B25" s="8">
        <v>0.1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1:17">
      <c r="A26" s="52" t="s">
        <v>27</v>
      </c>
      <c r="B26" s="8">
        <v>0.09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1:17">
      <c r="A27" s="29" t="s">
        <v>28</v>
      </c>
      <c r="B27" s="5"/>
      <c r="C27" s="28" t="s">
        <v>29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>
      <c r="A28" s="27" t="s">
        <v>30</v>
      </c>
      <c r="B28" s="5">
        <v>500000</v>
      </c>
      <c r="C28" s="2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>
      <c r="A29" s="27" t="s">
        <v>31</v>
      </c>
      <c r="B29" s="5">
        <v>20</v>
      </c>
      <c r="C29" s="2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>
      <c r="A30" s="27" t="s">
        <v>32</v>
      </c>
      <c r="B30" s="5">
        <v>500000</v>
      </c>
      <c r="C30" s="28" t="s">
        <v>21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>
      <c r="A31" s="27" t="s">
        <v>31</v>
      </c>
      <c r="B31" s="5">
        <v>25</v>
      </c>
      <c r="C31" s="2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>
      <c r="A32" s="52" t="s">
        <v>26</v>
      </c>
      <c r="B32" s="8">
        <v>0.1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21">
      <c r="A33" s="27" t="s">
        <v>33</v>
      </c>
      <c r="B33" s="8">
        <v>0.09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21">
      <c r="A34" s="40"/>
      <c r="B34" s="58"/>
      <c r="C34" s="41"/>
      <c r="D34" s="41"/>
      <c r="E34" s="28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21">
      <c r="A35" s="43" t="s">
        <v>34</v>
      </c>
      <c r="B35" s="41"/>
      <c r="C35" s="51" t="s">
        <v>35</v>
      </c>
      <c r="D35" s="51" t="s">
        <v>36</v>
      </c>
      <c r="E35" s="51"/>
      <c r="F35" s="51"/>
      <c r="G35" s="51"/>
      <c r="H35" s="51"/>
      <c r="I35" s="41"/>
      <c r="J35" s="41"/>
      <c r="K35" s="41"/>
      <c r="L35" s="41"/>
      <c r="M35" s="41"/>
      <c r="N35" s="41"/>
      <c r="O35" s="41"/>
      <c r="P35" s="41"/>
      <c r="Q35" s="41"/>
    </row>
    <row r="36" spans="1:21">
      <c r="A36" s="11" t="s">
        <v>37</v>
      </c>
      <c r="B36" s="12">
        <f>IF(B9=B8,B3*12*B4,B3*12*(1+((1+B9)/(1+B8)-1))*((1+((1+B9)/(1+B8)-1))^B4-1)/(((1+B9)/(1+B8)-1)*(1+((1+B9)/(1+B8)-1))^B4))</f>
        <v>6552877.3243642179</v>
      </c>
      <c r="C36" s="27" t="s">
        <v>68</v>
      </c>
      <c r="D36" s="52"/>
      <c r="E36" s="52"/>
      <c r="F36" s="52"/>
      <c r="G36" s="52"/>
      <c r="H36" s="52"/>
      <c r="I36" s="52"/>
      <c r="J36" s="41"/>
      <c r="K36" s="41"/>
      <c r="L36" s="41"/>
      <c r="M36" s="41"/>
      <c r="N36" s="41"/>
      <c r="O36" s="41"/>
      <c r="P36" s="41"/>
      <c r="Q36" s="41"/>
    </row>
    <row r="37" spans="1:21">
      <c r="A37" s="11" t="s">
        <v>39</v>
      </c>
      <c r="B37" s="12">
        <f>B12</f>
        <v>0</v>
      </c>
      <c r="C37" s="52" t="s">
        <v>40</v>
      </c>
      <c r="D37" s="52"/>
      <c r="E37" s="52"/>
      <c r="F37" s="52"/>
      <c r="G37" s="52"/>
      <c r="H37" s="52"/>
      <c r="I37" s="52"/>
      <c r="J37" s="41"/>
      <c r="K37" s="41"/>
      <c r="L37" s="41"/>
      <c r="M37" s="41"/>
      <c r="N37" s="41"/>
      <c r="O37" s="41"/>
      <c r="P37" s="41"/>
      <c r="Q37" s="41"/>
    </row>
    <row r="38" spans="1:21">
      <c r="A38" s="11" t="s">
        <v>41</v>
      </c>
      <c r="B38" s="60">
        <f>IF(B21=B15,B14*B16,B14*(1+((1+B21)/(1+B15)-1))*((1+((1+B21)/(1+B15)-1))^B16-1)/(((1+B21)/(1+B15)-1)*(1+((1+B21)/(1+B15)-1))^B16)) + IF(B21=B19,B18*B20,B18*(1+((1+B21)/(1+B19)-1))*((1+((1+B21)/(1+B19)-1))^B20-1)/(((1+B21)/(1+B19)-1)*(1+((1+B21)/(1+B19)-1))^B20))</f>
        <v>2600000</v>
      </c>
      <c r="C38" s="52" t="s">
        <v>38</v>
      </c>
      <c r="D38" s="52"/>
      <c r="E38" s="52"/>
      <c r="F38" s="52"/>
      <c r="G38" s="52"/>
      <c r="H38" s="52"/>
      <c r="I38" s="61"/>
      <c r="J38" s="41"/>
      <c r="K38" s="41"/>
      <c r="L38" s="41"/>
      <c r="M38" s="41"/>
      <c r="N38" s="41"/>
      <c r="O38" s="41"/>
      <c r="P38" s="41"/>
      <c r="Q38" s="41"/>
    </row>
    <row r="39" spans="1:21">
      <c r="A39" s="13" t="s">
        <v>42</v>
      </c>
      <c r="B39" s="12">
        <f>B23*(1+B25)^(B16+1)/(1+B26)^(B16+1)</f>
        <v>2815142.8834693092</v>
      </c>
      <c r="C39" s="52" t="s">
        <v>43</v>
      </c>
      <c r="D39" s="52"/>
      <c r="E39" s="52"/>
      <c r="F39" s="52"/>
      <c r="G39" s="52"/>
      <c r="H39" s="52"/>
      <c r="I39" s="52"/>
      <c r="J39" s="41"/>
      <c r="K39" s="41"/>
      <c r="L39" s="41"/>
      <c r="M39" s="41"/>
      <c r="N39" s="41"/>
      <c r="O39" s="41"/>
      <c r="P39" s="41"/>
      <c r="Q39" s="41"/>
    </row>
    <row r="40" spans="1:21">
      <c r="A40" s="13" t="s">
        <v>44</v>
      </c>
      <c r="B40" s="12">
        <f>B24*(1+B25)^(B20+1)/(1+B26)^(B20+1)</f>
        <v>2867033.8262754516</v>
      </c>
      <c r="C40" s="52" t="s">
        <v>43</v>
      </c>
      <c r="D40" s="52"/>
      <c r="E40" s="52"/>
      <c r="F40" s="52"/>
      <c r="G40" s="52"/>
      <c r="H40" s="52"/>
      <c r="I40" s="52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>
      <c r="A41" s="13" t="s">
        <v>45</v>
      </c>
      <c r="B41" s="12">
        <f>B28*(1+B32)^(B29)/(1+B33)^(B29)</f>
        <v>600196.90098416246</v>
      </c>
      <c r="C41" s="27" t="s">
        <v>46</v>
      </c>
      <c r="D41" s="52"/>
      <c r="E41" s="52"/>
      <c r="F41" s="52"/>
      <c r="G41" s="52"/>
      <c r="H41" s="52"/>
      <c r="I41" s="52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>
      <c r="A42" s="14" t="s">
        <v>47</v>
      </c>
      <c r="B42" s="12">
        <f>B30*(1+B32)^(B31)/(1+B33)^(B31)</f>
        <v>628238.69856285141</v>
      </c>
      <c r="C42" s="27" t="s">
        <v>46</v>
      </c>
      <c r="D42" s="52"/>
      <c r="E42" s="52"/>
      <c r="F42" s="52"/>
      <c r="G42" s="52"/>
      <c r="H42" s="52"/>
      <c r="I42" s="52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>
      <c r="A43" s="13" t="s">
        <v>48</v>
      </c>
      <c r="B43" s="12">
        <f>B11</f>
        <v>0</v>
      </c>
      <c r="C43" s="52" t="s">
        <v>49</v>
      </c>
      <c r="D43" s="52"/>
      <c r="E43" s="52"/>
      <c r="F43" s="52"/>
      <c r="G43" s="52"/>
      <c r="H43" s="52"/>
      <c r="I43" s="52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>
      <c r="A44" s="13" t="s">
        <v>50</v>
      </c>
      <c r="B44" s="12">
        <f>B10</f>
        <v>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>
      <c r="A45" s="14" t="s">
        <v>51</v>
      </c>
      <c r="B45" s="15">
        <f>SUM(B36:B42)-B43-B44</f>
        <v>16063489.633655993</v>
      </c>
      <c r="C45" s="53" t="s">
        <v>52</v>
      </c>
      <c r="D45" s="54">
        <f>B45/100000</f>
        <v>160.63489633655993</v>
      </c>
      <c r="E45" s="53" t="s">
        <v>53</v>
      </c>
      <c r="F45" s="28" t="s">
        <v>54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>
      <c r="A46" s="1" t="s">
        <v>55</v>
      </c>
      <c r="B46" s="16">
        <f>SUM(B36:B40)-B43-B44</f>
        <v>14835054.03410898</v>
      </c>
      <c r="C46" s="17" t="s">
        <v>52</v>
      </c>
      <c r="D46" s="18">
        <f>B46/100000</f>
        <v>148.35054034108978</v>
      </c>
      <c r="E46" s="17" t="s">
        <v>53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>
      <c r="A47" s="1" t="s">
        <v>56</v>
      </c>
      <c r="B47" s="16">
        <f>SUM(B36:B40)-B43+B42-B44</f>
        <v>15463292.732671831</v>
      </c>
      <c r="C47" s="17" t="s">
        <v>52</v>
      </c>
      <c r="D47" s="18">
        <f>B47/100000</f>
        <v>154.63292732671832</v>
      </c>
      <c r="E47" s="17" t="s">
        <v>53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>
      <c r="A48" s="1" t="s">
        <v>57</v>
      </c>
      <c r="B48" s="16">
        <f>SUM(B36:B40)-B43+B41-B44</f>
        <v>15435250.935093142</v>
      </c>
      <c r="C48" s="17" t="s">
        <v>52</v>
      </c>
      <c r="D48" s="18">
        <f>B48/100000</f>
        <v>154.35250935093143</v>
      </c>
      <c r="E48" s="17" t="s">
        <v>53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5">
      <c r="A49" s="40"/>
      <c r="B49" s="40"/>
      <c r="C49" s="40"/>
      <c r="D49" s="40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>
      <c r="A50" s="42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>
      <c r="A51" s="43"/>
      <c r="B51" s="40"/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>
      <c r="A52" s="43"/>
      <c r="B52" s="40"/>
      <c r="C52" s="40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>
      <c r="A53" s="43"/>
      <c r="B53" s="40"/>
      <c r="C53" s="40"/>
      <c r="D53" s="40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>
      <c r="A54" s="43"/>
      <c r="B54" s="40"/>
      <c r="C54" s="40"/>
      <c r="D54" s="40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>
      <c r="A55" s="44"/>
      <c r="B55" s="45"/>
      <c r="C55" s="45"/>
      <c r="D55" s="45"/>
      <c r="E55" s="45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>
      <c r="A56" s="44"/>
      <c r="B56" s="45"/>
      <c r="C56" s="45"/>
      <c r="D56" s="45"/>
      <c r="E56" s="45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>
      <c r="A57" s="46"/>
      <c r="B57" s="47"/>
      <c r="C57" s="47"/>
      <c r="D57" s="47"/>
      <c r="E57" s="47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>
      <c r="A58" s="46"/>
      <c r="B58" s="48"/>
      <c r="C58" s="48"/>
      <c r="D58" s="48"/>
      <c r="E58" s="48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>
      <c r="A59" s="46"/>
      <c r="B59" s="49"/>
      <c r="C59" s="49"/>
      <c r="D59" s="49"/>
      <c r="E59" s="49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>
      <c r="A60" s="46"/>
      <c r="B60" s="50"/>
      <c r="C60" s="50"/>
      <c r="D60" s="50"/>
      <c r="E60" s="5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>
      <c r="A61" s="46"/>
      <c r="B61" s="48"/>
      <c r="C61" s="48"/>
      <c r="D61" s="48"/>
      <c r="E61" s="48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>
      <c r="A62" s="46"/>
      <c r="B62" s="48"/>
      <c r="C62" s="48"/>
      <c r="D62" s="48"/>
      <c r="E62" s="48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>
      <c r="A63" s="46"/>
      <c r="B63" s="50"/>
      <c r="C63" s="50"/>
      <c r="D63" s="50"/>
      <c r="E63" s="5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>
      <c r="A64" s="46"/>
      <c r="B64" s="48"/>
      <c r="C64" s="48"/>
      <c r="D64" s="48"/>
      <c r="E64" s="48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5">
      <c r="A65" s="21"/>
      <c r="B65" s="23"/>
      <c r="C65" s="23"/>
      <c r="D65" s="23"/>
      <c r="E65" s="23"/>
    </row>
    <row r="66" spans="1:5">
      <c r="A66" s="21"/>
      <c r="B66" s="22"/>
      <c r="C66" s="22"/>
      <c r="D66" s="22"/>
      <c r="E66" s="22"/>
    </row>
    <row r="67" spans="1:5">
      <c r="A67" s="21"/>
      <c r="B67" s="22"/>
      <c r="C67" s="22"/>
      <c r="D67" s="22"/>
      <c r="E67" s="22"/>
    </row>
    <row r="68" spans="1:5">
      <c r="A68" s="21"/>
      <c r="B68" s="22"/>
      <c r="C68" s="22"/>
      <c r="D68" s="22"/>
      <c r="E68" s="22"/>
    </row>
    <row r="69" spans="1:5">
      <c r="A69" s="20"/>
      <c r="B69" s="19"/>
      <c r="C69" s="19"/>
      <c r="D69" s="19"/>
      <c r="E69" s="19"/>
    </row>
    <row r="70" spans="1:5">
      <c r="A70" s="20"/>
      <c r="B70" s="24"/>
      <c r="C70" s="19"/>
      <c r="D70" s="19"/>
      <c r="E70" s="19"/>
    </row>
    <row r="71" spans="1:5">
      <c r="A71" s="20"/>
      <c r="B71" s="19"/>
      <c r="C71" s="19"/>
      <c r="D71" s="19"/>
      <c r="E71" s="19"/>
    </row>
    <row r="72" spans="1:5">
      <c r="A72" s="19"/>
      <c r="B72" s="19"/>
      <c r="C72" s="19"/>
      <c r="D72" s="19"/>
      <c r="E72" s="19"/>
    </row>
    <row r="73" spans="1:5">
      <c r="A73" s="19"/>
      <c r="B73" s="19"/>
      <c r="C73" s="19"/>
      <c r="D73" s="19"/>
      <c r="E73" s="19"/>
    </row>
    <row r="74" spans="1:5">
      <c r="A74" s="19"/>
      <c r="B74" s="19"/>
      <c r="C74" s="19"/>
      <c r="D74" s="19"/>
      <c r="E74" s="19"/>
    </row>
    <row r="75" spans="1:5">
      <c r="A75" s="19"/>
      <c r="B75" s="19"/>
      <c r="C75" s="19"/>
      <c r="D75" s="19"/>
      <c r="E75" s="19"/>
    </row>
  </sheetData>
  <pageMargins left="0.7" right="0.7" top="0.75" bottom="0.75" header="0.3" footer="0.3"/>
  <pageSetup orientation="portrait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Young earners</vt:lpstr>
      <vt:lpstr>Married with kids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pattabiraman</dc:creator>
  <cp:lastModifiedBy>pattabiraman</cp:lastModifiedBy>
  <dcterms:created xsi:type="dcterms:W3CDTF">2016-03-25T12:19:30Z</dcterms:created>
  <dcterms:modified xsi:type="dcterms:W3CDTF">2017-03-29T04:33:17Z</dcterms:modified>
</cp:coreProperties>
</file>