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240" yWindow="120" windowWidth="14940" windowHeight="9230" activeTab="1"/>
  </bookViews>
  <sheets>
    <sheet name="Retirement Planner" sheetId="1" r:id="rId1"/>
    <sheet name="Can I Catch Up" sheetId="2" r:id="rId2"/>
  </sheets>
  <definedNames>
    <definedName name="age">#REF!</definedName>
    <definedName name="age_1">'Retirement Planner'!#REF!</definedName>
    <definedName name="ainc">#N/A</definedName>
    <definedName name="ay">#N/A</definedName>
    <definedName name="binc">#N/A</definedName>
    <definedName name="by">#N/A</definedName>
    <definedName name="cage">#N/A</definedName>
    <definedName name="cinc">#N/A</definedName>
    <definedName name="corpacc">#REF!</definedName>
    <definedName name="corpacc_1">#N/A</definedName>
    <definedName name="corpus_1">'Retirement Planner'!$C$2</definedName>
    <definedName name="currinv">#REF!</definedName>
    <definedName name="currinv_1">'Retirement Planner'!$B$9</definedName>
    <definedName name="curroi">#REF!</definedName>
    <definedName name="curroi_1">'Retirement Planner'!$B$10</definedName>
    <definedName name="cy">#N/A</definedName>
    <definedName name="debint">#REF!</definedName>
    <definedName name="debint_1">#N/A</definedName>
    <definedName name="eqint">#REF!</definedName>
    <definedName name="eqint_1">#N/A</definedName>
    <definedName name="expen">'Retirement Planner'!$B$3</definedName>
    <definedName name="ga">#REF!</definedName>
    <definedName name="ga_1">#N/A</definedName>
    <definedName name="gami">#N/A</definedName>
    <definedName name="gamip">#N/A</definedName>
    <definedName name="gb">#REF!</definedName>
    <definedName name="gb_1">#N/A</definedName>
    <definedName name="gbmi">#N/A</definedName>
    <definedName name="gbmip">#N/A</definedName>
    <definedName name="gc">#REF!</definedName>
    <definedName name="gc_1">#N/A</definedName>
    <definedName name="gcmi">#N/A</definedName>
    <definedName name="gcmip">#N/A</definedName>
    <definedName name="gd_1">'Retirement Planner'!$B$8</definedName>
    <definedName name="inc_1">'Retirement Planner'!#REF!</definedName>
    <definedName name="inf_1">'Retirement Planner'!$B$5</definedName>
    <definedName name="k_1">'Retirement Planner'!$B$6</definedName>
    <definedName name="n_1">'Retirement Planner'!$B$4</definedName>
    <definedName name="newc">#REF!</definedName>
    <definedName name="newc_1">#N/A</definedName>
    <definedName name="nga">#REF!</definedName>
    <definedName name="nga_1">#N/A</definedName>
    <definedName name="ngb">#REF!</definedName>
    <definedName name="ngb_1">#N/A</definedName>
    <definedName name="ngc">#REF!</definedName>
    <definedName name="ngc_1">#N/A</definedName>
    <definedName name="pa">#REF!</definedName>
    <definedName name="pa_1">'Retirement Planner'!#REF!</definedName>
    <definedName name="paa">#N/A</definedName>
    <definedName name="pb">#REF!</definedName>
    <definedName name="pb_1">#N/A</definedName>
    <definedName name="pbb">#N/A</definedName>
    <definedName name="pc">#REF!</definedName>
    <definedName name="pc_1">#N/A</definedName>
    <definedName name="pcc">#N/A</definedName>
    <definedName name="pension">#REF!</definedName>
    <definedName name="pension_1">#N/A</definedName>
    <definedName name="preretint_1">'Retirement Planner'!$B$7</definedName>
    <definedName name="retroi_1">'Retirement Planner'!$B$2</definedName>
    <definedName name="roia">#N/A</definedName>
    <definedName name="salary">#REF!</definedName>
    <definedName name="salary_1">'Retirement Planner'!#REF!</definedName>
    <definedName name="tax">#REF!</definedName>
    <definedName name="tax_1">'Retirement Planner'!#REF!</definedName>
    <definedName name="valuevx">42.314159</definedName>
    <definedName name="y_1">'Retirement Planner'!#REF!</definedName>
  </definedNames>
  <calcPr calcId="125725"/>
</workbook>
</file>

<file path=xl/calcChain.xml><?xml version="1.0" encoding="utf-8"?>
<calcChain xmlns="http://schemas.openxmlformats.org/spreadsheetml/2006/main">
  <c r="D7" i="2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C7"/>
  <c r="C5"/>
  <c r="D5" s="1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F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E1"/>
  <c r="D1"/>
  <c r="C13"/>
  <c r="C11"/>
  <c r="C10" s="1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C8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C6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C4"/>
  <c r="C2"/>
  <c r="B11" i="1"/>
  <c r="B12" i="2" l="1"/>
  <c r="D2"/>
  <c r="D1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D4"/>
  <c r="C12"/>
  <c r="D10" l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D12"/>
  <c r="E2"/>
  <c r="E4"/>
  <c r="F4" s="1"/>
  <c r="G4" s="1"/>
  <c r="E12" l="1"/>
  <c r="F2"/>
  <c r="H4"/>
  <c r="I4" s="1"/>
  <c r="F12" l="1"/>
  <c r="G2"/>
  <c r="J4"/>
  <c r="G12" l="1"/>
  <c r="H2"/>
  <c r="K4"/>
  <c r="H12" l="1"/>
  <c r="I2"/>
  <c r="L4"/>
  <c r="I12" l="1"/>
  <c r="J2"/>
  <c r="M4"/>
  <c r="J12" l="1"/>
  <c r="K2"/>
  <c r="N4"/>
  <c r="K12" l="1"/>
  <c r="L2"/>
  <c r="O4"/>
  <c r="L12" l="1"/>
  <c r="M2"/>
  <c r="P4"/>
  <c r="M12" l="1"/>
  <c r="N2"/>
  <c r="Q4"/>
  <c r="N12" l="1"/>
  <c r="O2"/>
  <c r="R4"/>
  <c r="O12" l="1"/>
  <c r="P2"/>
  <c r="S4"/>
  <c r="P12" l="1"/>
  <c r="Q2"/>
  <c r="T4"/>
  <c r="Q12" l="1"/>
  <c r="R2"/>
  <c r="U4"/>
  <c r="S2" l="1"/>
  <c r="R12"/>
  <c r="V4"/>
  <c r="T2" l="1"/>
  <c r="S12"/>
  <c r="W4"/>
  <c r="T12" l="1"/>
  <c r="U2"/>
  <c r="U12" l="1"/>
  <c r="V2"/>
  <c r="V12" l="1"/>
  <c r="W2"/>
  <c r="W12" s="1"/>
</calcChain>
</file>

<file path=xl/sharedStrings.xml><?xml version="1.0" encoding="utf-8"?>
<sst xmlns="http://schemas.openxmlformats.org/spreadsheetml/2006/main" count="37" uniqueCount="27">
  <si>
    <t>Estimated years in retirement</t>
  </si>
  <si>
    <t>3. The sheet calculates annual annuity payable at the beginning of the year</t>
  </si>
  <si>
    <t>Amount invested so far (end of current year)</t>
  </si>
  <si>
    <t>1. Fill only cells in yellow</t>
  </si>
  <si>
    <t>Anticipated post-retirement rate of interest</t>
  </si>
  <si>
    <t>Instructions</t>
  </si>
  <si>
    <t>4. investment for retirement is assumed to be made at the beginning of the month</t>
  </si>
  <si>
    <t>5. The sheet assumes the investment for retirement will begin in Jan of the next year.</t>
  </si>
  <si>
    <t>2. The worksheet is not protected so make a copy before proceeding</t>
  </si>
  <si>
    <t xml:space="preserve">Current expenses per month (annual/12) </t>
  </si>
  <si>
    <t>Annual increase in monthly investment you can manage</t>
  </si>
  <si>
    <t>Expected inflation throughout lifetime</t>
  </si>
  <si>
    <t>Average rate of interest expected from all asset classes</t>
  </si>
  <si>
    <t>Average rate of interest for this amount</t>
  </si>
  <si>
    <t>Retirement Planner</t>
  </si>
  <si>
    <t>8. Will not work if 'no of years you expect to work' is set to zero</t>
  </si>
  <si>
    <t>For other free calculators visit:  freefincal.com</t>
  </si>
  <si>
    <t>7. Average rate of interest refers to the average of equity/stock and bond/debt instruments</t>
  </si>
  <si>
    <t>6. Tax on corpus or annuity is not included</t>
  </si>
  <si>
    <t>No of years you expect to work</t>
  </si>
  <si>
    <t xml:space="preserve">This calculator gives you a quick estimate of how much you need to invest as a </t>
  </si>
  <si>
    <r>
      <t xml:space="preserve">percentage of your </t>
    </r>
    <r>
      <rPr>
        <b/>
        <i/>
        <sz val="10"/>
        <rFont val="Arial"/>
        <family val="2"/>
      </rPr>
      <t xml:space="preserve">current </t>
    </r>
    <r>
      <rPr>
        <b/>
        <sz val="10"/>
        <rFont val="Arial"/>
        <family val="2"/>
      </rPr>
      <t xml:space="preserve"> monthly expenses. </t>
    </r>
  </si>
  <si>
    <t>Monthly investment needed as % of current expenses</t>
  </si>
  <si>
    <t>Use only green cells for inputs</t>
  </si>
  <si>
    <t>Enter Current age</t>
  </si>
  <si>
    <t>If you started investing</t>
  </si>
  <si>
    <t>Today</t>
  </si>
</sst>
</file>

<file path=xl/styles.xml><?xml version="1.0" encoding="utf-8"?>
<styleSheet xmlns="http://schemas.openxmlformats.org/spreadsheetml/2006/main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00"/>
    <numFmt numFmtId="170" formatCode="#,##0.000000000"/>
    <numFmt numFmtId="171" formatCode="0.0000"/>
    <numFmt numFmtId="172" formatCode="#,##0.0000"/>
    <numFmt numFmtId="173" formatCode="_(* #,##0_);_(* \(#,##0\);_(* &quot;-&quot;??_);_(@_)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9" fontId="2" fillId="0" borderId="0" xfId="0" applyNumberFormat="1" applyFont="1" applyFill="1"/>
    <xf numFmtId="171" fontId="0" fillId="0" borderId="0" xfId="0" applyNumberFormat="1"/>
    <xf numFmtId="171" fontId="0" fillId="0" borderId="0" xfId="0" applyNumberFormat="1" applyFill="1"/>
    <xf numFmtId="10" fontId="0" fillId="2" borderId="3" xfId="0" applyNumberFormat="1" applyFont="1" applyFill="1" applyBorder="1" applyAlignment="1">
      <alignment horizontal="center"/>
    </xf>
    <xf numFmtId="1" fontId="0" fillId="3" borderId="1" xfId="0" applyNumberFormat="1" applyFont="1" applyFill="1" applyBorder="1"/>
    <xf numFmtId="1" fontId="0" fillId="0" borderId="3" xfId="0" applyNumberFormat="1" applyFont="1" applyFill="1" applyBorder="1"/>
    <xf numFmtId="0" fontId="0" fillId="3" borderId="1" xfId="0" applyNumberFormat="1" applyFont="1" applyFill="1" applyBorder="1"/>
    <xf numFmtId="168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/>
    <xf numFmtId="0" fontId="0" fillId="0" borderId="0" xfId="0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5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1" fillId="0" borderId="0" xfId="5" applyNumberFormat="1" applyFill="1" applyBorder="1"/>
    <xf numFmtId="168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"/>
    </xf>
    <xf numFmtId="10" fontId="0" fillId="2" borderId="2" xfId="0" applyNumberFormat="1" applyFont="1" applyFill="1" applyBorder="1" applyAlignment="1">
      <alignment horizontal="center"/>
    </xf>
    <xf numFmtId="0" fontId="2" fillId="0" borderId="5" xfId="0" applyFont="1" applyBorder="1"/>
    <xf numFmtId="10" fontId="1" fillId="4" borderId="5" xfId="5" applyNumberFormat="1" applyFill="1" applyBorder="1" applyAlignment="1">
      <alignment horizontal="center"/>
    </xf>
    <xf numFmtId="0" fontId="0" fillId="0" borderId="2" xfId="0" applyFont="1" applyFill="1" applyBorder="1"/>
    <xf numFmtId="0" fontId="0" fillId="6" borderId="0" xfId="0" applyFill="1" applyBorder="1"/>
    <xf numFmtId="3" fontId="2" fillId="6" borderId="0" xfId="0" applyNumberFormat="1" applyFont="1" applyFill="1" applyBorder="1" applyAlignment="1">
      <alignment horizontal="center"/>
    </xf>
    <xf numFmtId="2" fontId="2" fillId="6" borderId="0" xfId="0" applyNumberFormat="1" applyFont="1" applyFill="1" applyBorder="1"/>
    <xf numFmtId="0" fontId="2" fillId="6" borderId="0" xfId="0" applyFont="1" applyFill="1" applyBorder="1"/>
    <xf numFmtId="170" fontId="0" fillId="6" borderId="0" xfId="0" applyNumberFormat="1" applyFill="1" applyBorder="1"/>
    <xf numFmtId="0" fontId="3" fillId="6" borderId="0" xfId="0" applyFont="1" applyFill="1" applyBorder="1"/>
    <xf numFmtId="0" fontId="0" fillId="6" borderId="0" xfId="0" applyFont="1" applyFill="1" applyBorder="1"/>
    <xf numFmtId="3" fontId="0" fillId="6" borderId="0" xfId="0" applyNumberFormat="1" applyFont="1" applyFill="1" applyBorder="1" applyAlignment="1">
      <alignment horizontal="center"/>
    </xf>
    <xf numFmtId="168" fontId="0" fillId="6" borderId="0" xfId="0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4" xfId="0" applyNumberFormat="1" applyFont="1" applyFill="1" applyBorder="1"/>
    <xf numFmtId="3" fontId="0" fillId="0" borderId="4" xfId="0" applyNumberFormat="1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1" fontId="0" fillId="3" borderId="1" xfId="0" applyNumberFormat="1" applyFill="1" applyBorder="1"/>
    <xf numFmtId="0" fontId="9" fillId="6" borderId="0" xfId="0" applyFont="1" applyFill="1" applyBorder="1"/>
    <xf numFmtId="0" fontId="8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7" borderId="4" xfId="0" applyFill="1" applyBorder="1"/>
    <xf numFmtId="10" fontId="0" fillId="8" borderId="4" xfId="0" applyNumberFormat="1" applyFont="1" applyFill="1" applyBorder="1" applyAlignment="1">
      <alignment horizontal="center"/>
    </xf>
    <xf numFmtId="1" fontId="0" fillId="8" borderId="4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11" fillId="0" borderId="0" xfId="0" applyFont="1"/>
    <xf numFmtId="0" fontId="0" fillId="0" borderId="4" xfId="0" applyBorder="1"/>
    <xf numFmtId="0" fontId="0" fillId="0" borderId="4" xfId="0" applyFont="1" applyFill="1" applyBorder="1"/>
    <xf numFmtId="0" fontId="0" fillId="3" borderId="4" xfId="0" applyNumberFormat="1" applyFont="1" applyFill="1" applyBorder="1"/>
    <xf numFmtId="1" fontId="0" fillId="3" borderId="4" xfId="0" applyNumberFormat="1" applyFill="1" applyBorder="1"/>
    <xf numFmtId="1" fontId="0" fillId="3" borderId="4" xfId="0" applyNumberFormat="1" applyFont="1" applyFill="1" applyBorder="1"/>
    <xf numFmtId="1" fontId="0" fillId="0" borderId="4" xfId="0" applyNumberFormat="1" applyFont="1" applyFill="1" applyBorder="1"/>
    <xf numFmtId="0" fontId="0" fillId="0" borderId="4" xfId="0" applyFill="1" applyBorder="1"/>
    <xf numFmtId="168" fontId="0" fillId="0" borderId="4" xfId="0" applyNumberFormat="1" applyFont="1" applyFill="1" applyBorder="1" applyAlignment="1">
      <alignment horizontal="left"/>
    </xf>
    <xf numFmtId="0" fontId="2" fillId="0" borderId="4" xfId="0" applyFont="1" applyBorder="1"/>
    <xf numFmtId="0" fontId="0" fillId="9" borderId="4" xfId="0" applyFill="1" applyBorder="1"/>
    <xf numFmtId="10" fontId="0" fillId="10" borderId="4" xfId="0" applyNumberFormat="1" applyFont="1" applyFill="1" applyBorder="1" applyAlignment="1">
      <alignment horizontal="center"/>
    </xf>
    <xf numFmtId="1" fontId="0" fillId="10" borderId="4" xfId="0" applyNumberFormat="1" applyFont="1" applyFill="1" applyBorder="1" applyAlignment="1">
      <alignment horizontal="center"/>
    </xf>
    <xf numFmtId="10" fontId="1" fillId="11" borderId="4" xfId="5" applyNumberFormat="1" applyFill="1" applyBorder="1" applyAlignment="1">
      <alignment horizontal="center"/>
    </xf>
    <xf numFmtId="173" fontId="1" fillId="10" borderId="4" xfId="1" applyNumberForma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168" fontId="1" fillId="0" borderId="0" xfId="5" applyNumberFormat="1"/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5" borderId="6" xfId="6" applyFont="1" applyFill="1" applyBorder="1" applyAlignment="1" applyProtection="1">
      <alignment horizontal="center" vertical="center"/>
    </xf>
    <xf numFmtId="0" fontId="7" fillId="5" borderId="7" xfId="6" applyFont="1" applyFill="1" applyBorder="1" applyAlignment="1" applyProtection="1">
      <alignment horizontal="center" vertical="center"/>
    </xf>
    <xf numFmtId="0" fontId="7" fillId="5" borderId="8" xfId="6" applyFont="1" applyFill="1" applyBorder="1" applyAlignment="1" applyProtection="1">
      <alignment horizontal="center" vertical="center"/>
    </xf>
    <xf numFmtId="0" fontId="7" fillId="5" borderId="9" xfId="6" applyFont="1" applyFill="1" applyBorder="1" applyAlignment="1" applyProtection="1">
      <alignment horizontal="center" vertical="center"/>
    </xf>
  </cellXfs>
  <cellStyles count="7">
    <cellStyle name="Comma" xfId="1"/>
    <cellStyle name="Comma[0]" xfId="2"/>
    <cellStyle name="Currency" xfId="3"/>
    <cellStyle name="Currency[0]" xfId="4"/>
    <cellStyle name="Hyperlink" xfId="6" builtinId="8"/>
    <cellStyle name="Normal" xfId="0" builtinId="0"/>
    <cellStyle name="Percent" xfId="5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'Can I Catch Up'!$A$12</c:f>
              <c:strCache>
                <c:ptCount val="1"/>
                <c:pt idx="0">
                  <c:v>Monthly investment needed as % of current expenses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xVal>
            <c:numRef>
              <c:f>'Can I Catch Up'!$B$2:$W$2</c:f>
              <c:numCache>
                <c:formatCode>General</c:formatCode>
                <c:ptCount val="22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</c:numCache>
            </c:numRef>
          </c:xVal>
          <c:yVal>
            <c:numRef>
              <c:f>'Can I Catch Up'!$B$12:$W$12</c:f>
              <c:numCache>
                <c:formatCode>0.00%</c:formatCode>
                <c:ptCount val="22"/>
                <c:pt idx="0">
                  <c:v>0.32123612243038724</c:v>
                </c:pt>
                <c:pt idx="1">
                  <c:v>0.34125083410829304</c:v>
                </c:pt>
                <c:pt idx="2">
                  <c:v>0.36291580810743368</c:v>
                </c:pt>
                <c:pt idx="3">
                  <c:v>0.38641569688341576</c:v>
                </c:pt>
                <c:pt idx="4">
                  <c:v>0.41196273672582928</c:v>
                </c:pt>
                <c:pt idx="5">
                  <c:v>0.43980205897761082</c:v>
                </c:pt>
                <c:pt idx="6">
                  <c:v>0.47021827614054829</c:v>
                </c:pt>
                <c:pt idx="7">
                  <c:v>0.50354371471437231</c:v>
                </c:pt>
                <c:pt idx="8">
                  <c:v>0.54016879595527945</c:v>
                </c:pt>
                <c:pt idx="9">
                  <c:v>0.58055524798931901</c:v>
                </c:pt>
                <c:pt idx="10">
                  <c:v>0.6252530930726089</c:v>
                </c:pt>
                <c:pt idx="11">
                  <c:v>0.67492273130734892</c:v>
                </c:pt>
                <c:pt idx="12">
                  <c:v>0.73036399846343703</c:v>
                </c:pt>
                <c:pt idx="13">
                  <c:v>0.79255491006676226</c:v>
                </c:pt>
                <c:pt idx="14">
                  <c:v>0.86270408022660217</c:v>
                </c:pt>
                <c:pt idx="15">
                  <c:v>0.94232279791106643</c:v>
                </c:pt>
                <c:pt idx="16">
                  <c:v>1.0333259341579297</c:v>
                </c:pt>
                <c:pt idx="17">
                  <c:v>1.1381760957013247</c:v>
                </c:pt>
                <c:pt idx="18">
                  <c:v>1.2600943115600576</c:v>
                </c:pt>
                <c:pt idx="19">
                  <c:v>1.403376063497572</c:v>
                </c:pt>
                <c:pt idx="20">
                  <c:v>1.5738796973804543</c:v>
                </c:pt>
                <c:pt idx="21">
                  <c:v>1.7798078820844394</c:v>
                </c:pt>
              </c:numCache>
            </c:numRef>
          </c:yVal>
        </c:ser>
        <c:axId val="228836480"/>
        <c:axId val="229117952"/>
      </c:scatterChart>
      <c:valAx>
        <c:axId val="228836480"/>
        <c:scaling>
          <c:orientation val="minMax"/>
          <c:max val="53"/>
          <c:min val="35"/>
        </c:scaling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IN" sz="1600"/>
                  <a:t>Age at which you </a:t>
                </a:r>
                <a:r>
                  <a:rPr lang="en-IN" sz="1600" u="sng">
                    <a:solidFill>
                      <a:srgbClr val="FF0000"/>
                    </a:solidFill>
                  </a:rPr>
                  <a:t>start</a:t>
                </a:r>
                <a:r>
                  <a:rPr lang="en-IN" sz="1600"/>
                  <a:t> investing for retirement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29117952"/>
        <c:crosses val="autoZero"/>
        <c:crossBetween val="midCat"/>
        <c:majorUnit val="2"/>
      </c:valAx>
      <c:valAx>
        <c:axId val="229117952"/>
        <c:scaling>
          <c:orientation val="minMax"/>
          <c:min val="0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2883648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14</xdr:row>
      <xdr:rowOff>50800</xdr:rowOff>
    </xdr:from>
    <xdr:to>
      <xdr:col>11</xdr:col>
      <xdr:colOff>355600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wordpres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4"/>
  <sheetViews>
    <sheetView workbookViewId="0">
      <selection activeCell="B3" sqref="B3"/>
    </sheetView>
  </sheetViews>
  <sheetFormatPr defaultRowHeight="14.15" customHeight="1"/>
  <cols>
    <col min="1" max="1" width="47.81640625" bestFit="1" customWidth="1"/>
    <col min="2" max="2" width="8" bestFit="1" customWidth="1"/>
    <col min="3" max="3" width="1" customWidth="1"/>
    <col min="4" max="4" width="79.08984375" customWidth="1"/>
    <col min="5" max="5" width="1.1796875" customWidth="1"/>
  </cols>
  <sheetData>
    <row r="1" spans="1:48" ht="16" thickBot="1">
      <c r="A1" s="86" t="s">
        <v>14</v>
      </c>
      <c r="B1" s="87"/>
      <c r="C1" s="58"/>
      <c r="D1" s="59" t="s">
        <v>5</v>
      </c>
      <c r="E1" s="53"/>
      <c r="F1" s="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4.15" customHeight="1">
      <c r="A2" s="39" t="s">
        <v>4</v>
      </c>
      <c r="B2" s="36">
        <v>0.09</v>
      </c>
      <c r="C2" s="41"/>
      <c r="D2" s="50" t="s">
        <v>3</v>
      </c>
      <c r="E2" s="53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4.15" customHeight="1">
      <c r="A3" s="26" t="s">
        <v>9</v>
      </c>
      <c r="B3" s="10">
        <v>40000</v>
      </c>
      <c r="C3" s="42"/>
      <c r="D3" s="51" t="s">
        <v>8</v>
      </c>
      <c r="E3" s="53"/>
      <c r="F3" s="3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" customHeight="1">
      <c r="A4" s="57" t="s">
        <v>19</v>
      </c>
      <c r="B4" s="10">
        <v>31</v>
      </c>
      <c r="C4" s="43"/>
      <c r="D4" s="51" t="s">
        <v>1</v>
      </c>
      <c r="E4" s="53"/>
      <c r="F4" s="3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4.15" customHeight="1">
      <c r="A5" s="24" t="s">
        <v>11</v>
      </c>
      <c r="B5" s="36">
        <v>7.0000000000000007E-2</v>
      </c>
      <c r="C5" s="44"/>
      <c r="D5" s="51" t="s">
        <v>6</v>
      </c>
      <c r="E5" s="43"/>
      <c r="F5" s="3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15" customHeight="1">
      <c r="A6" s="25" t="s">
        <v>0</v>
      </c>
      <c r="B6" s="18">
        <v>30</v>
      </c>
      <c r="C6" s="45"/>
      <c r="D6" s="51" t="s">
        <v>7</v>
      </c>
      <c r="E6" s="4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9" customFormat="1" ht="14.15" customHeight="1">
      <c r="A7" s="5" t="s">
        <v>12</v>
      </c>
      <c r="B7" s="11">
        <v>0.1</v>
      </c>
      <c r="C7" s="43"/>
      <c r="D7" s="52" t="s">
        <v>18</v>
      </c>
      <c r="E7" s="5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4" customFormat="1" ht="14.15" customHeight="1">
      <c r="A8" s="27" t="s">
        <v>10</v>
      </c>
      <c r="B8" s="11">
        <v>0.1</v>
      </c>
      <c r="C8" s="46"/>
      <c r="D8" s="52" t="s">
        <v>17</v>
      </c>
      <c r="E8" s="5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4.15" customHeight="1">
      <c r="A9" s="6" t="s">
        <v>2</v>
      </c>
      <c r="B9" s="13">
        <v>500000</v>
      </c>
      <c r="C9" s="47"/>
      <c r="D9" s="51" t="s">
        <v>15</v>
      </c>
      <c r="E9" s="5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4.15" customHeight="1">
      <c r="A10" s="28" t="s">
        <v>13</v>
      </c>
      <c r="B10" s="23">
        <v>0.08</v>
      </c>
      <c r="C10" s="48"/>
      <c r="D10" s="29"/>
      <c r="E10" s="5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15" customHeight="1" thickBot="1">
      <c r="A11" s="37" t="s">
        <v>22</v>
      </c>
      <c r="B11" s="38">
        <f>IF(B4=0,"NA",IF(B8=B7,(IF(B4=0,IF(B9*(1+B10)^(B4)=0,"Check Nos",B9*(1+B10)^(B4)),PV((1+B2)/(1+inf_1)-1,k_1,-12*(B3)*(1+inf_1)^(B4+1),,1))-B9*(1+B10)^(B4))/(12*n_1*(1+B7)^n_1),(IF(B4=0,IF(B9*(1+B10)^(B4)=0,"Check Nos",B9*(1+B10)^(B4)),PV((1+B2)/(1+inf_1)-1,k_1,-12*(B3)*(1+inf_1)^(B4+1),,1))-B9*(1+B10)^(B4))*(B7-B8)/(12*(1+B7)*((1+B7)^(B4)-(1+B8)^(B4)))))/expen</f>
        <v>0.32123612243038724</v>
      </c>
      <c r="C11" s="47"/>
      <c r="D11" s="62" t="s">
        <v>20</v>
      </c>
      <c r="E11" s="5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4.15" customHeight="1">
      <c r="A12" s="88" t="s">
        <v>16</v>
      </c>
      <c r="B12" s="89"/>
      <c r="C12" s="49"/>
      <c r="D12" s="60" t="s">
        <v>21</v>
      </c>
      <c r="E12" s="5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15" customHeight="1" thickBot="1">
      <c r="A13" s="90"/>
      <c r="B13" s="91"/>
      <c r="C13" s="47"/>
      <c r="D13" s="61"/>
      <c r="E13" s="5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6.65" customHeight="1">
      <c r="A14" s="53"/>
      <c r="B14" s="53"/>
      <c r="C14" s="40"/>
      <c r="D14" s="40"/>
      <c r="E14" s="4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4.15" customHeight="1">
      <c r="A15" s="4"/>
      <c r="B15" s="4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4.15" customHeight="1">
      <c r="A16" s="4"/>
      <c r="B16" s="4"/>
      <c r="C16" s="7"/>
      <c r="D16" s="3"/>
      <c r="E16" s="4"/>
      <c r="F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4.15" customHeight="1">
      <c r="A17" s="4"/>
      <c r="B17" s="19"/>
      <c r="C17" s="7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14.15" customHeight="1">
      <c r="A18" s="3"/>
      <c r="B18" s="55"/>
      <c r="C18" s="1"/>
      <c r="D18" s="1"/>
      <c r="E18" s="56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12" customFormat="1" ht="14.15" customHeight="1">
      <c r="A19" s="3"/>
      <c r="B19" s="55"/>
      <c r="C19" s="1"/>
      <c r="D19" s="1"/>
      <c r="E19" s="56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12" customFormat="1" ht="14.15" customHeight="1">
      <c r="A20" s="3"/>
      <c r="B20" s="55"/>
      <c r="C20" s="1"/>
      <c r="D20" s="1"/>
      <c r="E20" s="56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4.15" customHeight="1">
      <c r="A21" s="3"/>
      <c r="B21" s="4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4.15" customHeight="1">
      <c r="A22" s="4"/>
      <c r="B22" s="55"/>
      <c r="C22" s="20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4.15" customHeight="1">
      <c r="A23" s="4"/>
      <c r="B23" s="55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4.15" customHeight="1">
      <c r="A24" s="3"/>
      <c r="B24" s="3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4.15" customHeight="1">
      <c r="A25" s="3"/>
      <c r="B25" s="3"/>
      <c r="C25" s="3"/>
      <c r="D25" s="3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4.15" customHeight="1">
      <c r="A26" s="34"/>
      <c r="B26" s="35"/>
      <c r="C26" s="8"/>
      <c r="D26" s="4"/>
      <c r="E26" s="4"/>
      <c r="F26" s="4"/>
      <c r="P26" s="3"/>
    </row>
    <row r="27" spans="1:48" ht="14.15" customHeight="1">
      <c r="A27" s="3"/>
      <c r="B27" s="3"/>
      <c r="C27" s="8"/>
      <c r="D27" s="14"/>
      <c r="E27" s="4"/>
      <c r="F27" s="4"/>
      <c r="P27" s="3"/>
    </row>
    <row r="28" spans="1:48" ht="14.15" customHeight="1">
      <c r="A28" s="3"/>
      <c r="B28" s="3"/>
      <c r="C28" s="8"/>
      <c r="D28" s="9"/>
      <c r="P28" s="3"/>
    </row>
    <row r="29" spans="1:48" s="4" customFormat="1" ht="14.15" customHeight="1">
      <c r="C29" s="14"/>
      <c r="D29" s="14"/>
      <c r="P29" s="3"/>
    </row>
    <row r="30" spans="1:48" s="3" customFormat="1" ht="14.15" customHeight="1">
      <c r="J30" s="1"/>
    </row>
    <row r="31" spans="1:48" s="3" customFormat="1" ht="14.15" customHeight="1"/>
    <row r="32" spans="1:48" s="3" customFormat="1" ht="14.15" customHeight="1">
      <c r="A32"/>
    </row>
    <row r="33" spans="1:10" s="3" customFormat="1" ht="14.15" customHeight="1"/>
    <row r="34" spans="1:10" ht="14.15" customHeight="1">
      <c r="J34" s="3"/>
    </row>
    <row r="40" spans="1:10" s="4" customFormat="1" ht="14.15" customHeight="1"/>
    <row r="42" spans="1:10" ht="14.15" customHeight="1">
      <c r="A42" s="4"/>
      <c r="B42" s="22"/>
    </row>
    <row r="43" spans="1:10" ht="14.15" customHeight="1">
      <c r="A43" s="4"/>
      <c r="B43" s="21"/>
    </row>
    <row r="44" spans="1:10" ht="14.15" customHeight="1">
      <c r="A44" s="4"/>
      <c r="B44" s="22"/>
    </row>
    <row r="45" spans="1:10" ht="14.15" customHeight="1">
      <c r="A45" s="4"/>
      <c r="C45" s="2"/>
    </row>
    <row r="46" spans="1:10" ht="14.15" customHeight="1">
      <c r="A46" s="3"/>
      <c r="B46" s="3"/>
      <c r="C46" s="3"/>
    </row>
    <row r="47" spans="1:10" ht="14.15" customHeight="1">
      <c r="A47" s="3"/>
      <c r="C47" s="3"/>
    </row>
    <row r="48" spans="1:10" ht="14.15" customHeight="1">
      <c r="A48" s="3"/>
      <c r="B48" s="3"/>
      <c r="C48" s="3"/>
    </row>
    <row r="52" spans="1:9" ht="14.15" customHeight="1">
      <c r="C52" s="3"/>
      <c r="D52" s="3"/>
      <c r="E52" s="3"/>
      <c r="F52" s="3"/>
      <c r="G52" s="3"/>
      <c r="H52" s="3"/>
      <c r="I52" s="3"/>
    </row>
    <row r="53" spans="1:9" ht="14.15" customHeight="1">
      <c r="C53" s="3"/>
      <c r="D53" s="3"/>
      <c r="E53" s="3"/>
      <c r="F53" s="3"/>
      <c r="G53" s="3"/>
      <c r="H53" s="3"/>
      <c r="I53" s="3"/>
    </row>
    <row r="54" spans="1:9" ht="14.15" customHeight="1">
      <c r="C54" s="3"/>
      <c r="D54" s="3"/>
      <c r="E54" s="3"/>
      <c r="F54" s="3"/>
      <c r="G54" s="3"/>
      <c r="H54" s="3"/>
      <c r="I54" s="3"/>
    </row>
    <row r="55" spans="1:9" ht="14.15" customHeight="1">
      <c r="C55" s="3"/>
      <c r="D55" s="3"/>
      <c r="E55" s="3"/>
      <c r="F55" s="3"/>
      <c r="G55" s="3"/>
      <c r="H55" s="3"/>
      <c r="I55" s="3"/>
    </row>
    <row r="56" spans="1:9" ht="14.15" customHeight="1">
      <c r="C56" s="3"/>
      <c r="D56" s="3"/>
      <c r="E56" s="3"/>
      <c r="F56" s="3"/>
      <c r="G56" s="3"/>
      <c r="H56" s="3"/>
      <c r="I56" s="3"/>
    </row>
    <row r="57" spans="1:9" ht="14.15" customHeight="1">
      <c r="C57" s="3"/>
      <c r="D57" s="3"/>
      <c r="E57" s="3"/>
      <c r="F57" s="3"/>
      <c r="G57" s="3"/>
      <c r="H57" s="3"/>
      <c r="I57" s="3"/>
    </row>
    <row r="58" spans="1:9" ht="14.15" customHeight="1">
      <c r="C58" s="3"/>
      <c r="D58" s="3"/>
      <c r="E58" s="3"/>
      <c r="F58" s="3"/>
      <c r="G58" s="3"/>
      <c r="H58" s="3"/>
      <c r="I58" s="3"/>
    </row>
    <row r="59" spans="1:9" ht="14.15" customHeight="1">
      <c r="C59" s="3"/>
      <c r="D59" s="3"/>
      <c r="E59" s="3"/>
      <c r="F59" s="3"/>
      <c r="G59" s="3"/>
      <c r="H59" s="3"/>
      <c r="I59" s="3"/>
    </row>
    <row r="60" spans="1:9" s="4" customFormat="1" ht="14.15" customHeight="1">
      <c r="A60"/>
      <c r="B60"/>
      <c r="C60" s="3"/>
      <c r="D60" s="3"/>
      <c r="E60" s="3"/>
      <c r="F60" s="3"/>
      <c r="G60" s="3"/>
      <c r="H60" s="3"/>
      <c r="I60" s="3"/>
    </row>
    <row r="61" spans="1:9" ht="14.15" customHeight="1">
      <c r="C61" s="3"/>
      <c r="D61" s="3"/>
      <c r="E61" s="3"/>
      <c r="F61" s="3"/>
      <c r="G61" s="3"/>
      <c r="H61" s="3"/>
      <c r="I61" s="3"/>
    </row>
    <row r="62" spans="1:9" ht="14.15" customHeight="1">
      <c r="A62" s="16"/>
      <c r="B62" s="16"/>
      <c r="C62" s="3"/>
      <c r="D62" s="3"/>
      <c r="E62" s="3"/>
      <c r="F62" s="3"/>
      <c r="G62" s="3"/>
      <c r="H62" s="3"/>
      <c r="I62" s="3"/>
    </row>
    <row r="63" spans="1:9" s="16" customFormat="1" ht="14.15" customHeight="1">
      <c r="A63"/>
      <c r="B63"/>
      <c r="C63" s="15"/>
      <c r="D63" s="15"/>
      <c r="E63" s="15"/>
      <c r="F63" s="15"/>
      <c r="G63" s="15"/>
      <c r="H63" s="15"/>
      <c r="I63" s="15"/>
    </row>
    <row r="64" spans="1:9" ht="14.15" customHeight="1">
      <c r="C64" s="3"/>
      <c r="D64" s="3"/>
      <c r="E64" s="3"/>
      <c r="F64" s="3"/>
      <c r="G64" s="3"/>
      <c r="H64" s="3"/>
      <c r="I64" s="3"/>
    </row>
    <row r="65" spans="1:9" ht="14.15" customHeight="1">
      <c r="C65" s="3"/>
      <c r="D65" s="3"/>
      <c r="E65" s="3"/>
      <c r="F65" s="3"/>
      <c r="G65" s="3"/>
      <c r="H65" s="3"/>
      <c r="I65" s="3"/>
    </row>
    <row r="66" spans="1:9" ht="14.15" customHeight="1">
      <c r="C66" s="3"/>
      <c r="D66" s="3"/>
      <c r="E66" s="3"/>
      <c r="F66" s="3"/>
      <c r="G66" s="3"/>
      <c r="H66" s="3"/>
      <c r="I66" s="3"/>
    </row>
    <row r="75" spans="1:9" ht="14.15" customHeight="1">
      <c r="A75" s="17"/>
      <c r="B75" s="17"/>
    </row>
    <row r="76" spans="1:9" s="17" customFormat="1" ht="14.15" customHeight="1"/>
    <row r="77" spans="1:9" s="17" customFormat="1" ht="14.15" customHeight="1"/>
    <row r="78" spans="1:9" s="17" customFormat="1" ht="14.15" customHeight="1"/>
    <row r="79" spans="1:9" s="17" customFormat="1" ht="14.15" customHeight="1">
      <c r="A79"/>
      <c r="B79"/>
    </row>
    <row r="80" spans="1:9" s="17" customFormat="1" ht="14.15" customHeight="1">
      <c r="A80"/>
      <c r="B80"/>
    </row>
    <row r="81" spans="1:2" s="17" customFormat="1" ht="14.15" customHeight="1">
      <c r="A81"/>
      <c r="B81"/>
    </row>
    <row r="82" spans="1:2" s="17" customFormat="1" ht="14.15" customHeight="1">
      <c r="A82"/>
      <c r="B82"/>
    </row>
    <row r="83" spans="1:2" s="17" customFormat="1" ht="14.15" customHeight="1"/>
    <row r="84" spans="1:2" s="17" customFormat="1" ht="14.15" customHeight="1">
      <c r="A84"/>
      <c r="B84"/>
    </row>
  </sheetData>
  <mergeCells count="2">
    <mergeCell ref="A1:B1"/>
    <mergeCell ref="A12:B13"/>
  </mergeCells>
  <hyperlinks>
    <hyperlink ref="A12" r:id="rId1" display="Visit for other free calculators:  freefincal.wordpress.com"/>
  </hyperlinks>
  <pageMargins left="0.78749999999999998" right="0.78749999999999998" top="1.0249999999999999" bottom="1.0249999999999999" header="0.78749999999999998" footer="0.78749999999999998"/>
  <pageSetup orientation="portrait" horizontalDpi="300" verticalDpi="300" r:id="rId2"/>
  <headerFooter>
    <oddHeader>&amp;C&amp;A</oddHeader>
    <oddFooter>&amp;CPage &amp;P</oddFooter>
  </headerFooter>
  <customProperties>
    <customPr name="SSCSheetTrackingNo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tabSelected="1" topLeftCell="A13" workbookViewId="0">
      <selection activeCell="A12" sqref="A12"/>
    </sheetView>
  </sheetViews>
  <sheetFormatPr defaultRowHeight="12.5"/>
  <cols>
    <col min="1" max="1" width="47.81640625" bestFit="1" customWidth="1"/>
    <col min="3" max="3" width="9.6328125" customWidth="1"/>
    <col min="4" max="4" width="10.08984375" customWidth="1"/>
    <col min="5" max="5" width="9.81640625" customWidth="1"/>
    <col min="6" max="6" width="10.7265625" customWidth="1"/>
    <col min="7" max="7" width="9.36328125" customWidth="1"/>
    <col min="8" max="8" width="9.1796875" bestFit="1" customWidth="1"/>
    <col min="9" max="9" width="9.36328125" bestFit="1" customWidth="1"/>
    <col min="10" max="23" width="11.7265625" bestFit="1" customWidth="1"/>
  </cols>
  <sheetData>
    <row r="1" spans="1:23" ht="13">
      <c r="A1" s="67" t="s">
        <v>23</v>
      </c>
      <c r="B1">
        <v>0</v>
      </c>
      <c r="C1">
        <v>1</v>
      </c>
      <c r="D1">
        <f>C1+1</f>
        <v>2</v>
      </c>
      <c r="E1">
        <f t="shared" ref="E1:W1" si="0">D1+1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</row>
    <row r="2" spans="1:23">
      <c r="A2" s="68" t="s">
        <v>24</v>
      </c>
      <c r="B2" s="63">
        <v>35</v>
      </c>
      <c r="C2" s="77">
        <f t="shared" ref="C2:W2" si="1">B2+1</f>
        <v>36</v>
      </c>
      <c r="D2" s="77">
        <f t="shared" si="1"/>
        <v>37</v>
      </c>
      <c r="E2" s="77">
        <f t="shared" si="1"/>
        <v>38</v>
      </c>
      <c r="F2" s="77">
        <f t="shared" si="1"/>
        <v>39</v>
      </c>
      <c r="G2" s="77">
        <f t="shared" si="1"/>
        <v>40</v>
      </c>
      <c r="H2" s="77">
        <f t="shared" si="1"/>
        <v>41</v>
      </c>
      <c r="I2" s="77">
        <f t="shared" si="1"/>
        <v>42</v>
      </c>
      <c r="J2" s="77">
        <f t="shared" si="1"/>
        <v>43</v>
      </c>
      <c r="K2" s="77">
        <f t="shared" si="1"/>
        <v>44</v>
      </c>
      <c r="L2" s="77">
        <f t="shared" si="1"/>
        <v>45</v>
      </c>
      <c r="M2" s="77">
        <f t="shared" si="1"/>
        <v>46</v>
      </c>
      <c r="N2" s="77">
        <f t="shared" si="1"/>
        <v>47</v>
      </c>
      <c r="O2" s="77">
        <f t="shared" si="1"/>
        <v>48</v>
      </c>
      <c r="P2" s="77">
        <f t="shared" si="1"/>
        <v>49</v>
      </c>
      <c r="Q2" s="77">
        <f t="shared" si="1"/>
        <v>50</v>
      </c>
      <c r="R2" s="77">
        <f t="shared" si="1"/>
        <v>51</v>
      </c>
      <c r="S2" s="77">
        <f t="shared" si="1"/>
        <v>52</v>
      </c>
      <c r="T2" s="77">
        <f t="shared" si="1"/>
        <v>53</v>
      </c>
      <c r="U2" s="77">
        <f t="shared" si="1"/>
        <v>54</v>
      </c>
      <c r="V2" s="77">
        <f t="shared" si="1"/>
        <v>55</v>
      </c>
      <c r="W2" s="77">
        <f t="shared" si="1"/>
        <v>56</v>
      </c>
    </row>
    <row r="3" spans="1:23">
      <c r="A3" s="69" t="s">
        <v>4</v>
      </c>
      <c r="B3" s="64">
        <v>0.09</v>
      </c>
      <c r="C3" s="78">
        <f>B3</f>
        <v>0.09</v>
      </c>
      <c r="D3" s="78">
        <f t="shared" ref="D3:W3" si="2">C3</f>
        <v>0.09</v>
      </c>
      <c r="E3" s="78">
        <f t="shared" si="2"/>
        <v>0.09</v>
      </c>
      <c r="F3" s="78">
        <f t="shared" si="2"/>
        <v>0.09</v>
      </c>
      <c r="G3" s="78">
        <f t="shared" si="2"/>
        <v>0.09</v>
      </c>
      <c r="H3" s="78">
        <f t="shared" si="2"/>
        <v>0.09</v>
      </c>
      <c r="I3" s="78">
        <f t="shared" si="2"/>
        <v>0.09</v>
      </c>
      <c r="J3" s="78">
        <f t="shared" si="2"/>
        <v>0.09</v>
      </c>
      <c r="K3" s="78">
        <f t="shared" si="2"/>
        <v>0.09</v>
      </c>
      <c r="L3" s="78">
        <f t="shared" si="2"/>
        <v>0.09</v>
      </c>
      <c r="M3" s="78">
        <f t="shared" si="2"/>
        <v>0.09</v>
      </c>
      <c r="N3" s="78">
        <f t="shared" si="2"/>
        <v>0.09</v>
      </c>
      <c r="O3" s="78">
        <f t="shared" si="2"/>
        <v>0.09</v>
      </c>
      <c r="P3" s="78">
        <f t="shared" si="2"/>
        <v>0.09</v>
      </c>
      <c r="Q3" s="78">
        <f t="shared" si="2"/>
        <v>0.09</v>
      </c>
      <c r="R3" s="78">
        <f t="shared" si="2"/>
        <v>0.09</v>
      </c>
      <c r="S3" s="78">
        <f t="shared" si="2"/>
        <v>0.09</v>
      </c>
      <c r="T3" s="78">
        <f t="shared" si="2"/>
        <v>0.09</v>
      </c>
      <c r="U3" s="78">
        <f t="shared" si="2"/>
        <v>0.09</v>
      </c>
      <c r="V3" s="78">
        <f t="shared" si="2"/>
        <v>0.09</v>
      </c>
      <c r="W3" s="78">
        <f t="shared" si="2"/>
        <v>0.09</v>
      </c>
    </row>
    <row r="4" spans="1:23">
      <c r="A4" s="70" t="s">
        <v>9</v>
      </c>
      <c r="B4" s="65">
        <v>40000</v>
      </c>
      <c r="C4" s="79">
        <f t="shared" ref="C4:W4" si="3">B4*(1+B6)</f>
        <v>42800</v>
      </c>
      <c r="D4" s="79">
        <f t="shared" si="3"/>
        <v>45796</v>
      </c>
      <c r="E4" s="79">
        <f t="shared" si="3"/>
        <v>49001.72</v>
      </c>
      <c r="F4" s="79">
        <f t="shared" si="3"/>
        <v>52431.840400000001</v>
      </c>
      <c r="G4" s="79">
        <f t="shared" si="3"/>
        <v>56102.069228000008</v>
      </c>
      <c r="H4" s="79">
        <f t="shared" si="3"/>
        <v>60029.214073960015</v>
      </c>
      <c r="I4" s="79">
        <f t="shared" si="3"/>
        <v>64231.259059137221</v>
      </c>
      <c r="J4" s="79">
        <f t="shared" si="3"/>
        <v>68727.447193276836</v>
      </c>
      <c r="K4" s="79">
        <f t="shared" si="3"/>
        <v>73538.368496806215</v>
      </c>
      <c r="L4" s="79">
        <f t="shared" si="3"/>
        <v>78686.054291582652</v>
      </c>
      <c r="M4" s="79">
        <f t="shared" si="3"/>
        <v>84194.078091993448</v>
      </c>
      <c r="N4" s="79">
        <f t="shared" si="3"/>
        <v>90087.663558432992</v>
      </c>
      <c r="O4" s="79">
        <f t="shared" si="3"/>
        <v>96393.800007523314</v>
      </c>
      <c r="P4" s="79">
        <f t="shared" si="3"/>
        <v>103141.36600804995</v>
      </c>
      <c r="Q4" s="79">
        <f t="shared" si="3"/>
        <v>110361.26162861346</v>
      </c>
      <c r="R4" s="79">
        <f t="shared" si="3"/>
        <v>118086.5499426164</v>
      </c>
      <c r="S4" s="79">
        <f t="shared" si="3"/>
        <v>126352.60843859956</v>
      </c>
      <c r="T4" s="79">
        <f t="shared" si="3"/>
        <v>135197.29102930153</v>
      </c>
      <c r="U4" s="79">
        <f t="shared" si="3"/>
        <v>144661.10140135264</v>
      </c>
      <c r="V4" s="79">
        <f t="shared" si="3"/>
        <v>154787.37849944734</v>
      </c>
      <c r="W4" s="79">
        <f t="shared" si="3"/>
        <v>165622.49499440865</v>
      </c>
    </row>
    <row r="5" spans="1:23">
      <c r="A5" s="71" t="s">
        <v>19</v>
      </c>
      <c r="B5" s="65">
        <v>31</v>
      </c>
      <c r="C5" s="79">
        <f>B5-1</f>
        <v>30</v>
      </c>
      <c r="D5" s="79">
        <f t="shared" ref="D5:W5" si="4">C5-1</f>
        <v>29</v>
      </c>
      <c r="E5" s="79">
        <f t="shared" si="4"/>
        <v>28</v>
      </c>
      <c r="F5" s="79">
        <f t="shared" si="4"/>
        <v>27</v>
      </c>
      <c r="G5" s="79">
        <f t="shared" si="4"/>
        <v>26</v>
      </c>
      <c r="H5" s="79">
        <f t="shared" si="4"/>
        <v>25</v>
      </c>
      <c r="I5" s="79">
        <f t="shared" si="4"/>
        <v>24</v>
      </c>
      <c r="J5" s="79">
        <f t="shared" si="4"/>
        <v>23</v>
      </c>
      <c r="K5" s="79">
        <f t="shared" si="4"/>
        <v>22</v>
      </c>
      <c r="L5" s="79">
        <f t="shared" si="4"/>
        <v>21</v>
      </c>
      <c r="M5" s="79">
        <f t="shared" si="4"/>
        <v>20</v>
      </c>
      <c r="N5" s="79">
        <f t="shared" si="4"/>
        <v>19</v>
      </c>
      <c r="O5" s="79">
        <f t="shared" si="4"/>
        <v>18</v>
      </c>
      <c r="P5" s="79">
        <f t="shared" si="4"/>
        <v>17</v>
      </c>
      <c r="Q5" s="79">
        <f t="shared" si="4"/>
        <v>16</v>
      </c>
      <c r="R5" s="79">
        <f t="shared" si="4"/>
        <v>15</v>
      </c>
      <c r="S5" s="79">
        <f t="shared" si="4"/>
        <v>14</v>
      </c>
      <c r="T5" s="79">
        <f t="shared" si="4"/>
        <v>13</v>
      </c>
      <c r="U5" s="79">
        <f t="shared" si="4"/>
        <v>12</v>
      </c>
      <c r="V5" s="79">
        <f t="shared" si="4"/>
        <v>11</v>
      </c>
      <c r="W5" s="79">
        <f t="shared" si="4"/>
        <v>10</v>
      </c>
    </row>
    <row r="6" spans="1:23">
      <c r="A6" s="72" t="s">
        <v>11</v>
      </c>
      <c r="B6" s="64">
        <v>7.0000000000000007E-2</v>
      </c>
      <c r="C6" s="78">
        <f>B6</f>
        <v>7.0000000000000007E-2</v>
      </c>
      <c r="D6" s="78">
        <f t="shared" ref="D6:W7" si="5">C6</f>
        <v>7.0000000000000007E-2</v>
      </c>
      <c r="E6" s="78">
        <f t="shared" si="5"/>
        <v>7.0000000000000007E-2</v>
      </c>
      <c r="F6" s="78">
        <f t="shared" si="5"/>
        <v>7.0000000000000007E-2</v>
      </c>
      <c r="G6" s="78">
        <f t="shared" si="5"/>
        <v>7.0000000000000007E-2</v>
      </c>
      <c r="H6" s="78">
        <f t="shared" si="5"/>
        <v>7.0000000000000007E-2</v>
      </c>
      <c r="I6" s="78">
        <f t="shared" si="5"/>
        <v>7.0000000000000007E-2</v>
      </c>
      <c r="J6" s="78">
        <f t="shared" si="5"/>
        <v>7.0000000000000007E-2</v>
      </c>
      <c r="K6" s="78">
        <f t="shared" si="5"/>
        <v>7.0000000000000007E-2</v>
      </c>
      <c r="L6" s="78">
        <f t="shared" si="5"/>
        <v>7.0000000000000007E-2</v>
      </c>
      <c r="M6" s="78">
        <f t="shared" si="5"/>
        <v>7.0000000000000007E-2</v>
      </c>
      <c r="N6" s="78">
        <f t="shared" si="5"/>
        <v>7.0000000000000007E-2</v>
      </c>
      <c r="O6" s="78">
        <f t="shared" si="5"/>
        <v>7.0000000000000007E-2</v>
      </c>
      <c r="P6" s="78">
        <f t="shared" si="5"/>
        <v>7.0000000000000007E-2</v>
      </c>
      <c r="Q6" s="78">
        <f t="shared" si="5"/>
        <v>7.0000000000000007E-2</v>
      </c>
      <c r="R6" s="78">
        <f t="shared" si="5"/>
        <v>7.0000000000000007E-2</v>
      </c>
      <c r="S6" s="78">
        <f t="shared" si="5"/>
        <v>7.0000000000000007E-2</v>
      </c>
      <c r="T6" s="78">
        <f t="shared" si="5"/>
        <v>7.0000000000000007E-2</v>
      </c>
      <c r="U6" s="78">
        <f t="shared" si="5"/>
        <v>7.0000000000000007E-2</v>
      </c>
      <c r="V6" s="78">
        <f t="shared" si="5"/>
        <v>7.0000000000000007E-2</v>
      </c>
      <c r="W6" s="78">
        <f t="shared" si="5"/>
        <v>7.0000000000000007E-2</v>
      </c>
    </row>
    <row r="7" spans="1:23">
      <c r="A7" s="73" t="s">
        <v>0</v>
      </c>
      <c r="B7" s="65">
        <v>30</v>
      </c>
      <c r="C7" s="79">
        <f>B7</f>
        <v>30</v>
      </c>
      <c r="D7" s="79">
        <f t="shared" si="5"/>
        <v>30</v>
      </c>
      <c r="E7" s="79">
        <f t="shared" si="5"/>
        <v>30</v>
      </c>
      <c r="F7" s="79">
        <f t="shared" si="5"/>
        <v>30</v>
      </c>
      <c r="G7" s="79">
        <f t="shared" si="5"/>
        <v>30</v>
      </c>
      <c r="H7" s="79">
        <f t="shared" si="5"/>
        <v>30</v>
      </c>
      <c r="I7" s="79">
        <f t="shared" si="5"/>
        <v>30</v>
      </c>
      <c r="J7" s="79">
        <f t="shared" si="5"/>
        <v>30</v>
      </c>
      <c r="K7" s="79">
        <f t="shared" si="5"/>
        <v>30</v>
      </c>
      <c r="L7" s="79">
        <f t="shared" si="5"/>
        <v>30</v>
      </c>
      <c r="M7" s="79">
        <f t="shared" si="5"/>
        <v>30</v>
      </c>
      <c r="N7" s="79">
        <f t="shared" si="5"/>
        <v>30</v>
      </c>
      <c r="O7" s="79">
        <f t="shared" si="5"/>
        <v>30</v>
      </c>
      <c r="P7" s="79">
        <f t="shared" si="5"/>
        <v>30</v>
      </c>
      <c r="Q7" s="79">
        <f t="shared" si="5"/>
        <v>30</v>
      </c>
      <c r="R7" s="79">
        <f t="shared" si="5"/>
        <v>30</v>
      </c>
      <c r="S7" s="79">
        <f t="shared" si="5"/>
        <v>30</v>
      </c>
      <c r="T7" s="79">
        <f t="shared" si="5"/>
        <v>30</v>
      </c>
      <c r="U7" s="79">
        <f t="shared" si="5"/>
        <v>30</v>
      </c>
      <c r="V7" s="79">
        <f t="shared" si="5"/>
        <v>30</v>
      </c>
      <c r="W7" s="79">
        <f t="shared" si="5"/>
        <v>30</v>
      </c>
    </row>
    <row r="8" spans="1:23">
      <c r="A8" s="74" t="s">
        <v>12</v>
      </c>
      <c r="B8" s="64">
        <v>0.1</v>
      </c>
      <c r="C8" s="78">
        <f>B8</f>
        <v>0.1</v>
      </c>
      <c r="D8" s="78">
        <f t="shared" ref="D8:W8" si="6">C8</f>
        <v>0.1</v>
      </c>
      <c r="E8" s="78">
        <f t="shared" si="6"/>
        <v>0.1</v>
      </c>
      <c r="F8" s="78">
        <f t="shared" si="6"/>
        <v>0.1</v>
      </c>
      <c r="G8" s="78">
        <f t="shared" si="6"/>
        <v>0.1</v>
      </c>
      <c r="H8" s="78">
        <f t="shared" si="6"/>
        <v>0.1</v>
      </c>
      <c r="I8" s="78">
        <f t="shared" si="6"/>
        <v>0.1</v>
      </c>
      <c r="J8" s="78">
        <f t="shared" si="6"/>
        <v>0.1</v>
      </c>
      <c r="K8" s="78">
        <f t="shared" si="6"/>
        <v>0.1</v>
      </c>
      <c r="L8" s="78">
        <f t="shared" si="6"/>
        <v>0.1</v>
      </c>
      <c r="M8" s="78">
        <f t="shared" si="6"/>
        <v>0.1</v>
      </c>
      <c r="N8" s="78">
        <f t="shared" si="6"/>
        <v>0.1</v>
      </c>
      <c r="O8" s="78">
        <f t="shared" si="6"/>
        <v>0.1</v>
      </c>
      <c r="P8" s="78">
        <f t="shared" si="6"/>
        <v>0.1</v>
      </c>
      <c r="Q8" s="78">
        <f t="shared" si="6"/>
        <v>0.1</v>
      </c>
      <c r="R8" s="78">
        <f t="shared" si="6"/>
        <v>0.1</v>
      </c>
      <c r="S8" s="78">
        <f t="shared" si="6"/>
        <v>0.1</v>
      </c>
      <c r="T8" s="78">
        <f t="shared" si="6"/>
        <v>0.1</v>
      </c>
      <c r="U8" s="78">
        <f t="shared" si="6"/>
        <v>0.1</v>
      </c>
      <c r="V8" s="78">
        <f t="shared" si="6"/>
        <v>0.1</v>
      </c>
      <c r="W8" s="78">
        <f t="shared" si="6"/>
        <v>0.1</v>
      </c>
    </row>
    <row r="9" spans="1:23">
      <c r="A9" s="75" t="s">
        <v>10</v>
      </c>
      <c r="B9" s="64">
        <v>0.1</v>
      </c>
      <c r="C9" s="78">
        <f>B9</f>
        <v>0.1</v>
      </c>
      <c r="D9" s="78">
        <f t="shared" ref="D9:W9" si="7">C9</f>
        <v>0.1</v>
      </c>
      <c r="E9" s="78">
        <f t="shared" si="7"/>
        <v>0.1</v>
      </c>
      <c r="F9" s="78">
        <f t="shared" si="7"/>
        <v>0.1</v>
      </c>
      <c r="G9" s="78">
        <f t="shared" si="7"/>
        <v>0.1</v>
      </c>
      <c r="H9" s="78">
        <f t="shared" si="7"/>
        <v>0.1</v>
      </c>
      <c r="I9" s="78">
        <f t="shared" si="7"/>
        <v>0.1</v>
      </c>
      <c r="J9" s="78">
        <f t="shared" si="7"/>
        <v>0.1</v>
      </c>
      <c r="K9" s="78">
        <f t="shared" si="7"/>
        <v>0.1</v>
      </c>
      <c r="L9" s="78">
        <f t="shared" si="7"/>
        <v>0.1</v>
      </c>
      <c r="M9" s="78">
        <f t="shared" si="7"/>
        <v>0.1</v>
      </c>
      <c r="N9" s="78">
        <f t="shared" si="7"/>
        <v>0.1</v>
      </c>
      <c r="O9" s="78">
        <f t="shared" si="7"/>
        <v>0.1</v>
      </c>
      <c r="P9" s="78">
        <f t="shared" si="7"/>
        <v>0.1</v>
      </c>
      <c r="Q9" s="78">
        <f t="shared" si="7"/>
        <v>0.1</v>
      </c>
      <c r="R9" s="78">
        <f t="shared" si="7"/>
        <v>0.1</v>
      </c>
      <c r="S9" s="78">
        <f t="shared" si="7"/>
        <v>0.1</v>
      </c>
      <c r="T9" s="78">
        <f t="shared" si="7"/>
        <v>0.1</v>
      </c>
      <c r="U9" s="78">
        <f t="shared" si="7"/>
        <v>0.1</v>
      </c>
      <c r="V9" s="78">
        <f t="shared" si="7"/>
        <v>0.1</v>
      </c>
      <c r="W9" s="78">
        <f t="shared" si="7"/>
        <v>0.1</v>
      </c>
    </row>
    <row r="10" spans="1:23">
      <c r="A10" s="69" t="s">
        <v>2</v>
      </c>
      <c r="B10" s="66">
        <v>500000</v>
      </c>
      <c r="C10" s="81">
        <f>B10*(1+C11)</f>
        <v>540000</v>
      </c>
      <c r="D10" s="81">
        <f>C10*(1+D11)</f>
        <v>583200</v>
      </c>
      <c r="E10" s="81">
        <f t="shared" ref="E10:W10" si="8">D10*(1+E11)</f>
        <v>629856</v>
      </c>
      <c r="F10" s="81">
        <f t="shared" si="8"/>
        <v>680244.4800000001</v>
      </c>
      <c r="G10" s="81">
        <f t="shared" si="8"/>
        <v>734664.03840000019</v>
      </c>
      <c r="H10" s="81">
        <f t="shared" si="8"/>
        <v>793437.1614720003</v>
      </c>
      <c r="I10" s="81">
        <f t="shared" si="8"/>
        <v>856912.13438976032</v>
      </c>
      <c r="J10" s="81">
        <f t="shared" si="8"/>
        <v>925465.10514094122</v>
      </c>
      <c r="K10" s="81">
        <f t="shared" si="8"/>
        <v>999502.31355221663</v>
      </c>
      <c r="L10" s="81">
        <f t="shared" si="8"/>
        <v>1079462.498636394</v>
      </c>
      <c r="M10" s="81">
        <f t="shared" si="8"/>
        <v>1165819.4985273057</v>
      </c>
      <c r="N10" s="81">
        <f t="shared" si="8"/>
        <v>1259085.0584094902</v>
      </c>
      <c r="O10" s="81">
        <f t="shared" si="8"/>
        <v>1359811.8630822494</v>
      </c>
      <c r="P10" s="81">
        <f t="shared" si="8"/>
        <v>1468596.8121288295</v>
      </c>
      <c r="Q10" s="81">
        <f t="shared" si="8"/>
        <v>1586084.5570991361</v>
      </c>
      <c r="R10" s="81">
        <f t="shared" si="8"/>
        <v>1712971.321667067</v>
      </c>
      <c r="S10" s="81">
        <f t="shared" si="8"/>
        <v>1850009.0274004324</v>
      </c>
      <c r="T10" s="81">
        <f t="shared" si="8"/>
        <v>1998009.7495924672</v>
      </c>
      <c r="U10" s="81">
        <f t="shared" si="8"/>
        <v>2157850.5295598647</v>
      </c>
      <c r="V10" s="81">
        <f t="shared" si="8"/>
        <v>2330478.5719246538</v>
      </c>
      <c r="W10" s="81">
        <f t="shared" si="8"/>
        <v>2516916.8576786262</v>
      </c>
    </row>
    <row r="11" spans="1:23">
      <c r="A11" s="69" t="s">
        <v>13</v>
      </c>
      <c r="B11" s="64">
        <v>0.08</v>
      </c>
      <c r="C11" s="78">
        <f>B11</f>
        <v>0.08</v>
      </c>
      <c r="D11" s="78">
        <f t="shared" ref="D11:W11" si="9">C11</f>
        <v>0.08</v>
      </c>
      <c r="E11" s="78">
        <f t="shared" si="9"/>
        <v>0.08</v>
      </c>
      <c r="F11" s="78">
        <f t="shared" si="9"/>
        <v>0.08</v>
      </c>
      <c r="G11" s="78">
        <f t="shared" si="9"/>
        <v>0.08</v>
      </c>
      <c r="H11" s="78">
        <f t="shared" si="9"/>
        <v>0.08</v>
      </c>
      <c r="I11" s="78">
        <f t="shared" si="9"/>
        <v>0.08</v>
      </c>
      <c r="J11" s="78">
        <f t="shared" si="9"/>
        <v>0.08</v>
      </c>
      <c r="K11" s="78">
        <f t="shared" si="9"/>
        <v>0.08</v>
      </c>
      <c r="L11" s="78">
        <f t="shared" si="9"/>
        <v>0.08</v>
      </c>
      <c r="M11" s="78">
        <f t="shared" si="9"/>
        <v>0.08</v>
      </c>
      <c r="N11" s="78">
        <f t="shared" si="9"/>
        <v>0.08</v>
      </c>
      <c r="O11" s="78">
        <f t="shared" si="9"/>
        <v>0.08</v>
      </c>
      <c r="P11" s="78">
        <f t="shared" si="9"/>
        <v>0.08</v>
      </c>
      <c r="Q11" s="78">
        <f t="shared" si="9"/>
        <v>0.08</v>
      </c>
      <c r="R11" s="78">
        <f t="shared" si="9"/>
        <v>0.08</v>
      </c>
      <c r="S11" s="78">
        <f t="shared" si="9"/>
        <v>0.08</v>
      </c>
      <c r="T11" s="78">
        <f t="shared" si="9"/>
        <v>0.08</v>
      </c>
      <c r="U11" s="78">
        <f t="shared" si="9"/>
        <v>0.08</v>
      </c>
      <c r="V11" s="78">
        <f t="shared" si="9"/>
        <v>0.08</v>
      </c>
      <c r="W11" s="78">
        <f t="shared" si="9"/>
        <v>0.08</v>
      </c>
    </row>
    <row r="12" spans="1:23" ht="13">
      <c r="A12" s="76" t="s">
        <v>22</v>
      </c>
      <c r="B12" s="80">
        <f t="shared" ref="B12:W12" si="10">IF(B5=0,"NA",IF(B9=B8,(IF(B5=0,IF(B10*(1+B11)^(B5)=0,"Check Nos",B10*(1+B11)^(B5)),PV((1+B3)/(1+B6)-1,B7,-12*(B4)*(1+B6)^(B5+1),,1))-B10*(1+B11)^(B5))/(12*B5*(1+B8)^B5),(IF(B5=0,IF(B10*(1+B11)^(B5)=0,"Check Nos",B10*(1+B11)^(B5)),PV((1+B3)/(1+B6)-1,B7,-12*(B4)*(1+B6)^(B5+1),,1))-B10*(1+B11)^(B5))*(B8-B9)/(12*(1+B8)*((1+B8)^(B5)-(1+B9)^(B5)))))/B4</f>
        <v>0.32123612243038724</v>
      </c>
      <c r="C12" s="80">
        <f t="shared" si="10"/>
        <v>0.34125083410829304</v>
      </c>
      <c r="D12" s="80">
        <f t="shared" si="10"/>
        <v>0.36291580810743368</v>
      </c>
      <c r="E12" s="80">
        <f t="shared" si="10"/>
        <v>0.38641569688341576</v>
      </c>
      <c r="F12" s="80">
        <f t="shared" si="10"/>
        <v>0.41196273672582928</v>
      </c>
      <c r="G12" s="80">
        <f t="shared" si="10"/>
        <v>0.43980205897761082</v>
      </c>
      <c r="H12" s="80">
        <f t="shared" si="10"/>
        <v>0.47021827614054829</v>
      </c>
      <c r="I12" s="80">
        <f t="shared" si="10"/>
        <v>0.50354371471437231</v>
      </c>
      <c r="J12" s="80">
        <f t="shared" si="10"/>
        <v>0.54016879595527945</v>
      </c>
      <c r="K12" s="80">
        <f t="shared" si="10"/>
        <v>0.58055524798931901</v>
      </c>
      <c r="L12" s="80">
        <f t="shared" si="10"/>
        <v>0.6252530930726089</v>
      </c>
      <c r="M12" s="80">
        <f t="shared" si="10"/>
        <v>0.67492273130734892</v>
      </c>
      <c r="N12" s="80">
        <f t="shared" si="10"/>
        <v>0.73036399846343703</v>
      </c>
      <c r="O12" s="80">
        <f t="shared" si="10"/>
        <v>0.79255491006676226</v>
      </c>
      <c r="P12" s="80">
        <f t="shared" si="10"/>
        <v>0.86270408022660217</v>
      </c>
      <c r="Q12" s="80">
        <f t="shared" si="10"/>
        <v>0.94232279791106643</v>
      </c>
      <c r="R12" s="80">
        <f t="shared" si="10"/>
        <v>1.0333259341579297</v>
      </c>
      <c r="S12" s="80">
        <f t="shared" si="10"/>
        <v>1.1381760957013247</v>
      </c>
      <c r="T12" s="80">
        <f t="shared" si="10"/>
        <v>1.2600943115600576</v>
      </c>
      <c r="U12" s="80">
        <f t="shared" si="10"/>
        <v>1.403376063497572</v>
      </c>
      <c r="V12" s="80">
        <f t="shared" si="10"/>
        <v>1.5738796973804543</v>
      </c>
      <c r="W12" s="80">
        <f t="shared" si="10"/>
        <v>1.7798078820844394</v>
      </c>
    </row>
    <row r="13" spans="1:23" s="84" customFormat="1" ht="25">
      <c r="A13" s="82" t="s">
        <v>25</v>
      </c>
      <c r="B13" s="83" t="s">
        <v>26</v>
      </c>
      <c r="C13" s="83" t="str">
        <f>CONCATENATE("Delay by ",C1," year")</f>
        <v>Delay by 1 year</v>
      </c>
      <c r="D13" s="83" t="str">
        <f>CONCATENATE("Delay by ",D1," years")</f>
        <v>Delay by 2 years</v>
      </c>
      <c r="E13" s="83" t="str">
        <f t="shared" ref="E13:W13" si="11">CONCATENATE("Delay by ",E1," years")</f>
        <v>Delay by 3 years</v>
      </c>
      <c r="F13" s="83" t="str">
        <f t="shared" si="11"/>
        <v>Delay by 4 years</v>
      </c>
      <c r="G13" s="83" t="str">
        <f t="shared" si="11"/>
        <v>Delay by 5 years</v>
      </c>
      <c r="H13" s="83" t="str">
        <f t="shared" si="11"/>
        <v>Delay by 6 years</v>
      </c>
      <c r="I13" s="83" t="str">
        <f t="shared" si="11"/>
        <v>Delay by 7 years</v>
      </c>
      <c r="J13" s="83" t="str">
        <f t="shared" si="11"/>
        <v>Delay by 8 years</v>
      </c>
      <c r="K13" s="83" t="str">
        <f t="shared" si="11"/>
        <v>Delay by 9 years</v>
      </c>
      <c r="L13" s="83" t="str">
        <f t="shared" si="11"/>
        <v>Delay by 10 years</v>
      </c>
      <c r="M13" s="83" t="str">
        <f t="shared" si="11"/>
        <v>Delay by 11 years</v>
      </c>
      <c r="N13" s="83" t="str">
        <f t="shared" si="11"/>
        <v>Delay by 12 years</v>
      </c>
      <c r="O13" s="83" t="str">
        <f t="shared" si="11"/>
        <v>Delay by 13 years</v>
      </c>
      <c r="P13" s="83" t="str">
        <f t="shared" si="11"/>
        <v>Delay by 14 years</v>
      </c>
      <c r="Q13" s="83" t="str">
        <f t="shared" si="11"/>
        <v>Delay by 15 years</v>
      </c>
      <c r="R13" s="83" t="str">
        <f t="shared" si="11"/>
        <v>Delay by 16 years</v>
      </c>
      <c r="S13" s="83" t="str">
        <f t="shared" si="11"/>
        <v>Delay by 17 years</v>
      </c>
      <c r="T13" s="83" t="str">
        <f t="shared" si="11"/>
        <v>Delay by 18 years</v>
      </c>
      <c r="U13" s="83" t="str">
        <f t="shared" si="11"/>
        <v>Delay by 19 years</v>
      </c>
      <c r="V13" s="83" t="str">
        <f t="shared" si="11"/>
        <v>Delay by 20 years</v>
      </c>
      <c r="W13" s="83" t="str">
        <f t="shared" si="11"/>
        <v>Delay by 21 years</v>
      </c>
    </row>
    <row r="17" spans="12:12">
      <c r="L17" s="85"/>
    </row>
  </sheetData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Retirement Planner</vt:lpstr>
      <vt:lpstr>Can I Catch Up</vt:lpstr>
      <vt:lpstr>corpus_1</vt:lpstr>
      <vt:lpstr>currinv_1</vt:lpstr>
      <vt:lpstr>curroi_1</vt:lpstr>
      <vt:lpstr>expen</vt:lpstr>
      <vt:lpstr>gd_1</vt:lpstr>
      <vt:lpstr>inf_1</vt:lpstr>
      <vt:lpstr>k_1</vt:lpstr>
      <vt:lpstr>n_1</vt:lpstr>
      <vt:lpstr>preretint_1</vt:lpstr>
      <vt:lpstr>retroi_1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Planner</dc:title>
  <dc:creator>prasad</dc:creator>
  <cp:lastModifiedBy>pattabiraman</cp:lastModifiedBy>
  <cp:revision>1</cp:revision>
  <dcterms:created xsi:type="dcterms:W3CDTF">2008-01-25T18:43:47Z</dcterms:created>
  <dcterms:modified xsi:type="dcterms:W3CDTF">2017-04-25T09:27:36Z</dcterms:modified>
</cp:coreProperties>
</file>